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430"/>
  <workbookPr codeName="ThisWorkbook" autoCompressPictures="0"/>
  <bookViews>
    <workbookView xWindow="2820" yWindow="260" windowWidth="25600" windowHeight="16060" activeTab="1"/>
  </bookViews>
  <sheets>
    <sheet name="Metadata" sheetId="5" r:id="rId1"/>
    <sheet name="Characteristics" sheetId="8" r:id="rId2"/>
    <sheet name="Data" sheetId="1" r:id="rId3"/>
    <sheet name="CEC Resource and Power" sheetId="6" r:id="rId4"/>
    <sheet name="WEC Resource and Power" sheetId="7" r:id="rId5"/>
    <sheet name="Field Values" sheetId="3" r:id="rId6"/>
    <sheet name="About" sheetId="4" r:id="rId7"/>
  </sheets>
  <externalReferences>
    <externalReference r:id="rId8"/>
  </externalReferences>
  <definedNames>
    <definedName name="area_total">'[1]1  Inputs'!$D$10</definedName>
    <definedName name="availability">'[1]1  Inputs'!$D$14</definedName>
    <definedName name="ct_max">'[1]1  Inputs'!$D$18</definedName>
    <definedName name="cut_in_speed">'[1]1  Inputs'!$D$11</definedName>
    <definedName name="gen_torque_limit">'[1]1  Inputs'!$D$12</definedName>
    <definedName name="geneff_by_RPM">'[1]2  Efficiencies, Single TGU'!$E$96:$H$136</definedName>
    <definedName name="length_total">'[1]1  Inputs'!$D$8</definedName>
    <definedName name="max_nameplate_capacity">'[1]1  Inputs'!$D$13</definedName>
    <definedName name="pe_eff_array">'[1]1  Inputs'!$D$34</definedName>
    <definedName name="pe_eff_single">'[1]1  Inputs'!$D$30</definedName>
    <definedName name="pwr_curve_eff_no_limit_no_gen">'[1]1  Inputs'!$D$22</definedName>
    <definedName name="radius">'[1]1  Inputs'!$D$5</definedName>
    <definedName name="rho">'[1]1  Inputs'!$D$4</definedName>
    <definedName name="tlim_omega_b">'[1]1  Inputs'!$D$26</definedName>
    <definedName name="tlim_omega_m">'[1]1  Inputs'!$D$25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7" i="1" l="1"/>
  <c r="P6" i="1"/>
  <c r="I6" i="1"/>
  <c r="O6" i="1"/>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M137" i="6"/>
  <c r="AC37" i="7"/>
  <c r="AD37" i="7"/>
  <c r="AE37" i="7"/>
  <c r="AF37" i="7"/>
  <c r="AG37" i="7"/>
  <c r="AH37" i="7"/>
  <c r="AI37" i="7"/>
  <c r="AJ37" i="7"/>
  <c r="AK37" i="7"/>
  <c r="AL37" i="7"/>
  <c r="AM37" i="7"/>
  <c r="AN37" i="7"/>
  <c r="AO37" i="7"/>
  <c r="AP37" i="7"/>
  <c r="AQ37" i="7"/>
  <c r="AR37" i="7"/>
  <c r="AS37" i="7"/>
  <c r="AT37" i="7"/>
  <c r="AU37" i="7"/>
  <c r="AV37" i="7"/>
  <c r="AV58" i="7"/>
  <c r="AU58" i="7"/>
  <c r="AT58" i="7"/>
  <c r="AS58" i="7"/>
  <c r="AR58" i="7"/>
  <c r="AQ58" i="7"/>
  <c r="AP58" i="7"/>
  <c r="AO58" i="7"/>
  <c r="AN58" i="7"/>
  <c r="AM58" i="7"/>
  <c r="AL58" i="7"/>
  <c r="AK58" i="7"/>
  <c r="AJ58" i="7"/>
  <c r="AI58" i="7"/>
  <c r="AH58" i="7"/>
  <c r="AG58" i="7"/>
  <c r="AF58" i="7"/>
  <c r="AE58" i="7"/>
  <c r="AD58" i="7"/>
  <c r="AC58" i="7"/>
  <c r="AB58" i="7"/>
  <c r="AA39" i="7"/>
  <c r="AA40" i="7"/>
  <c r="AA41" i="7"/>
  <c r="AA42" i="7"/>
  <c r="AA43" i="7"/>
  <c r="AA44" i="7"/>
  <c r="AA45" i="7"/>
  <c r="AA46" i="7"/>
  <c r="AA47" i="7"/>
  <c r="AA48" i="7"/>
  <c r="AA49" i="7"/>
  <c r="AA50" i="7"/>
  <c r="AA51" i="7"/>
  <c r="AA52" i="7"/>
  <c r="AA53" i="7"/>
  <c r="AA54" i="7"/>
  <c r="AA55" i="7"/>
  <c r="AA56" i="7"/>
  <c r="AA57" i="7"/>
  <c r="AC11" i="7"/>
  <c r="AD11" i="7"/>
  <c r="AE11" i="7"/>
  <c r="AF11" i="7"/>
  <c r="AG11" i="7"/>
  <c r="AH11" i="7"/>
  <c r="AI11" i="7"/>
  <c r="AJ11" i="7"/>
  <c r="AK11" i="7"/>
  <c r="AL11" i="7"/>
  <c r="AM11" i="7"/>
  <c r="AN11" i="7"/>
  <c r="AO11" i="7"/>
  <c r="AP11" i="7"/>
  <c r="AQ11" i="7"/>
  <c r="AR11" i="7"/>
  <c r="AS11" i="7"/>
  <c r="AT11" i="7"/>
  <c r="AU11" i="7"/>
  <c r="AV11" i="7"/>
  <c r="AV32" i="7"/>
  <c r="AU32" i="7"/>
  <c r="AT32" i="7"/>
  <c r="AS32" i="7"/>
  <c r="AR32" i="7"/>
  <c r="AQ32" i="7"/>
  <c r="AP32" i="7"/>
  <c r="AO32" i="7"/>
  <c r="AN32" i="7"/>
  <c r="AM32" i="7"/>
  <c r="AL32" i="7"/>
  <c r="AK32" i="7"/>
  <c r="AJ32" i="7"/>
  <c r="AI32" i="7"/>
  <c r="AH32" i="7"/>
  <c r="AG32" i="7"/>
  <c r="AF32" i="7"/>
  <c r="AE32" i="7"/>
  <c r="AD32" i="7"/>
  <c r="AC32" i="7"/>
  <c r="AB32" i="7"/>
  <c r="AA13" i="7"/>
  <c r="AA14" i="7"/>
  <c r="AA15" i="7"/>
  <c r="AA16" i="7"/>
  <c r="AA17" i="7"/>
  <c r="AA18" i="7"/>
  <c r="AA19" i="7"/>
  <c r="AA20" i="7"/>
  <c r="AA21" i="7"/>
  <c r="AA22" i="7"/>
  <c r="AA23" i="7"/>
  <c r="AA24" i="7"/>
  <c r="AA25" i="7"/>
  <c r="AA26" i="7"/>
  <c r="AA27" i="7"/>
  <c r="AA28" i="7"/>
  <c r="AA29" i="7"/>
  <c r="AA30" i="7"/>
  <c r="AA31" i="7"/>
  <c r="E37" i="7"/>
  <c r="F37" i="7"/>
  <c r="G37" i="7"/>
  <c r="H37" i="7"/>
  <c r="I37" i="7"/>
  <c r="J37" i="7"/>
  <c r="K37" i="7"/>
  <c r="L37" i="7"/>
  <c r="M37" i="7"/>
  <c r="N37" i="7"/>
  <c r="O37" i="7"/>
  <c r="P37" i="7"/>
  <c r="Q37" i="7"/>
  <c r="R37" i="7"/>
  <c r="S37" i="7"/>
  <c r="T37" i="7"/>
  <c r="U37" i="7"/>
  <c r="V37" i="7"/>
  <c r="W37" i="7"/>
  <c r="X37" i="7"/>
  <c r="X58" i="7"/>
  <c r="W58" i="7"/>
  <c r="V58" i="7"/>
  <c r="U58" i="7"/>
  <c r="T58" i="7"/>
  <c r="S58" i="7"/>
  <c r="R58" i="7"/>
  <c r="Q58" i="7"/>
  <c r="P58" i="7"/>
  <c r="O58" i="7"/>
  <c r="N58" i="7"/>
  <c r="M58" i="7"/>
  <c r="L58" i="7"/>
  <c r="K58" i="7"/>
  <c r="J58" i="7"/>
  <c r="I58" i="7"/>
  <c r="H58" i="7"/>
  <c r="G58" i="7"/>
  <c r="F58" i="7"/>
  <c r="E58" i="7"/>
  <c r="D58" i="7"/>
  <c r="C39" i="7"/>
  <c r="C40" i="7"/>
  <c r="C41" i="7"/>
  <c r="C42" i="7"/>
  <c r="C43" i="7"/>
  <c r="C44" i="7"/>
  <c r="C45" i="7"/>
  <c r="C46" i="7"/>
  <c r="C47" i="7"/>
  <c r="C48" i="7"/>
  <c r="C49" i="7"/>
  <c r="C50" i="7"/>
  <c r="C51" i="7"/>
  <c r="C52" i="7"/>
  <c r="C53" i="7"/>
  <c r="C54" i="7"/>
  <c r="C55" i="7"/>
  <c r="C56" i="7"/>
  <c r="C57" i="7"/>
  <c r="E11" i="7"/>
  <c r="F11" i="7"/>
  <c r="G11" i="7"/>
  <c r="H11" i="7"/>
  <c r="I11" i="7"/>
  <c r="J11" i="7"/>
  <c r="K11" i="7"/>
  <c r="L11" i="7"/>
  <c r="M11" i="7"/>
  <c r="N11" i="7"/>
  <c r="O11" i="7"/>
  <c r="P11" i="7"/>
  <c r="Q11" i="7"/>
  <c r="R11" i="7"/>
  <c r="S11" i="7"/>
  <c r="T11" i="7"/>
  <c r="U11" i="7"/>
  <c r="V11" i="7"/>
  <c r="W11" i="7"/>
  <c r="X11" i="7"/>
  <c r="X32" i="7"/>
  <c r="W32" i="7"/>
  <c r="V32" i="7"/>
  <c r="U32" i="7"/>
  <c r="T32" i="7"/>
  <c r="S32" i="7"/>
  <c r="R32" i="7"/>
  <c r="Q32" i="7"/>
  <c r="P32" i="7"/>
  <c r="O32" i="7"/>
  <c r="N32" i="7"/>
  <c r="M32" i="7"/>
  <c r="L32" i="7"/>
  <c r="K32" i="7"/>
  <c r="J32" i="7"/>
  <c r="I32" i="7"/>
  <c r="H32" i="7"/>
  <c r="G32" i="7"/>
  <c r="F32" i="7"/>
  <c r="E32" i="7"/>
  <c r="D32" i="7"/>
  <c r="C13" i="7"/>
  <c r="C14" i="7"/>
  <c r="C15" i="7"/>
  <c r="C16" i="7"/>
  <c r="C17" i="7"/>
  <c r="C18" i="7"/>
  <c r="C19" i="7"/>
  <c r="C20" i="7"/>
  <c r="C21" i="7"/>
  <c r="C22" i="7"/>
  <c r="C23" i="7"/>
  <c r="C24" i="7"/>
  <c r="C25" i="7"/>
  <c r="C26" i="7"/>
  <c r="C27" i="7"/>
  <c r="C28" i="7"/>
  <c r="C29" i="7"/>
  <c r="C30" i="7"/>
  <c r="C31" i="7"/>
  <c r="B5" i="4"/>
</calcChain>
</file>

<file path=xl/sharedStrings.xml><?xml version="1.0" encoding="utf-8"?>
<sst xmlns="http://schemas.openxmlformats.org/spreadsheetml/2006/main" count="351" uniqueCount="295">
  <si>
    <t>Model Name</t>
  </si>
  <si>
    <t>Version</t>
  </si>
  <si>
    <t>Description</t>
  </si>
  <si>
    <t>URI</t>
  </si>
  <si>
    <t>Data Tab</t>
  </si>
  <si>
    <t>where to find the latest version of this model</t>
  </si>
  <si>
    <t>the name of this model</t>
  </si>
  <si>
    <t>the version of this model</t>
  </si>
  <si>
    <t>the tab or sheet in this workbook containing the model data</t>
  </si>
  <si>
    <t>Editors</t>
  </si>
  <si>
    <t>the description of this model</t>
  </si>
  <si>
    <t>the people who worked on this model</t>
  </si>
  <si>
    <t>Model id</t>
  </si>
  <si>
    <t>unique id for this model</t>
  </si>
  <si>
    <t>Allowable Values for select fields</t>
  </si>
  <si>
    <t>Data Start</t>
  </si>
  <si>
    <t>the first cell containing data</t>
  </si>
  <si>
    <t>Project Title</t>
  </si>
  <si>
    <t>DOE Project Title</t>
  </si>
  <si>
    <t>DOE Award Number</t>
  </si>
  <si>
    <t>Award Start Date</t>
  </si>
  <si>
    <t>Award End Date</t>
  </si>
  <si>
    <t>The date work on the project completed, or is scheduled to complete</t>
  </si>
  <si>
    <t>Rick Driscoll, Debbie Brodt-Giles</t>
  </si>
  <si>
    <t>A6</t>
  </si>
  <si>
    <t>Point Absorber</t>
  </si>
  <si>
    <t>Oscillating Wave Surge Converter</t>
  </si>
  <si>
    <t>Company Name</t>
  </si>
  <si>
    <t>http://en.openei.org/wiki/Marine_and_Hydrokinetic_Technology_Readiness_Level</t>
  </si>
  <si>
    <t>Detailed info</t>
  </si>
  <si>
    <t>Technology Readiness Level (DOE TRL classification)</t>
  </si>
  <si>
    <t>Scientific research begins to be translated into applied research and development where basic principles are observed and reported. Technology concepts and applications are formulated and investigated through analytic studies and in-depth investigations of principal design considerations. This level is characterized by paper studies, concept exploration, and planning.</t>
  </si>
  <si>
    <t>Scientific research begins</t>
  </si>
  <si>
    <t>At this level, active research is initiated, including engineering studies and laboratory studies to physically validate analytical predictions of separate elements of the technology.</t>
  </si>
  <si>
    <t>Proof of Concept; early stage proof-of-concept system or component development, testing, and concept validation. In this stage, critical technology elements are developed and tested in a laboratory environment. It is envisioned that scale models will be at a 1:10 scale or smaller.</t>
  </si>
  <si>
    <t>System Integration and Technology Laboratory Demonstration; basic technological components are fabricated at a scale relevant to full-scale and integrated to establish and verify subsystem and system-level functionality and preparation for testing in a simulated environment.</t>
  </si>
  <si>
    <t>System Integration and Technology Laboratory Demonstration; a representative model or prototype system at a scale relevant to full-scale, which is beyond that of TRL 5, is tested in a relevant environment. This level represents a major step up in a technology's demonstrated readiness and risk mitigation leading to open water testing.</t>
  </si>
  <si>
    <t>Open Water System Testing, Demonstration, and Operation; the prototype scale components and subsystems are fabricated and integrated to establish and verify subsystem and system level functionality and preparation for testing in an open water operational environment to verify expected operation and fine tune the design prior to deployment in an operational demonstration project.</t>
  </si>
  <si>
    <t>Open Water System Testing, Demonstration, and Operation; the prototype in its final form (at or near full scale) is to be tested and qualified in an open water environment under all expected operating conditions to demonstrate readiness for commercial deployment in a demonstration project. Testing should include extreme conditions.</t>
  </si>
  <si>
    <t>Commercial-Scale Production / Application; the actual, commercial-scale system is proven through successful mission operations, whereby it is fielded and being used in commercial application.</t>
  </si>
  <si>
    <t>LCOE</t>
  </si>
  <si>
    <t>LCOE Metadata</t>
  </si>
  <si>
    <t>lcoe</t>
  </si>
  <si>
    <t>The LCOE Content Model provides data submitters with an easy and consistent means of uploading data that can be used to calculate the levelized cost of energy for MHK devices.  These data are important to DOE and will be used to develop data products that provide quantitative information to guide and support programmatic decisions. Data will also be used to evaluate MHK products and determine costs and can help data users compare the combination of capital costs and operations and maintenance over time. The ultimate goal is to use these data to perform research and tailor programs to best benefit the industry.</t>
  </si>
  <si>
    <t>Device Overview</t>
  </si>
  <si>
    <t>Device Name</t>
  </si>
  <si>
    <t>Device Type</t>
  </si>
  <si>
    <t>Device Types</t>
  </si>
  <si>
    <t>Name and identifying numbers of the device that was given by the manufacturer</t>
  </si>
  <si>
    <t>Device Model Year
(yyyy)</t>
  </si>
  <si>
    <t>Year that the device was manufactured</t>
  </si>
  <si>
    <t>Notes:
Please complete as many fields as possible for each individual device.
All monetary fields in current U.S. dollars (USD) at the time of data collection.</t>
  </si>
  <si>
    <t>Geodetic coordinates based on the WGS 84 Geoid, use positive and negative numbers for hemispheres</t>
  </si>
  <si>
    <t>coordinatesOfManufacturer</t>
  </si>
  <si>
    <t>deviceModelYear</t>
  </si>
  <si>
    <t>deviceType</t>
  </si>
  <si>
    <t>deviceName</t>
  </si>
  <si>
    <t>Capital Cost</t>
  </si>
  <si>
    <t>The combination of the MEC Device Cost, Balance of Station, and Soft Costs.</t>
  </si>
  <si>
    <t>Capital Costs</t>
  </si>
  <si>
    <t>MEC Device Cost</t>
  </si>
  <si>
    <t>Balance of Station</t>
  </si>
  <si>
    <t>Soft Costs</t>
  </si>
  <si>
    <t xml:space="preserve">Soft Costs such as: Insurance During Construction (IDC), Surety Bond (Decommissioning), Reserve Accounts (MRA, DSRA), Project Contingency Budget, and Construction Financing Costs. This cost must be represented in U.S. dollars. </t>
  </si>
  <si>
    <r>
      <t xml:space="preserve">Development Costs. See </t>
    </r>
    <r>
      <rPr>
        <i/>
        <sz val="11"/>
        <color theme="1"/>
        <rFont val="Calibri"/>
        <family val="2"/>
        <scheme val="minor"/>
      </rPr>
      <t>Field Values</t>
    </r>
    <r>
      <rPr>
        <sz val="11"/>
        <color theme="1"/>
        <rFont val="Calibri"/>
        <family val="2"/>
        <scheme val="minor"/>
      </rPr>
      <t xml:space="preserve"> tab for a full list of inclusions.</t>
    </r>
  </si>
  <si>
    <r>
      <t xml:space="preserve">Structure costs and Device Commissioning costs.  See </t>
    </r>
    <r>
      <rPr>
        <i/>
        <sz val="11"/>
        <color theme="1"/>
        <rFont val="Calibri"/>
        <family val="2"/>
        <scheme val="minor"/>
      </rPr>
      <t>Field Values</t>
    </r>
    <r>
      <rPr>
        <sz val="11"/>
        <color theme="1"/>
        <rFont val="Calibri"/>
        <family val="2"/>
        <scheme val="minor"/>
      </rPr>
      <t xml:space="preserve"> tab for more information.</t>
    </r>
  </si>
  <si>
    <t>Soft Costs such as Insurance During Construction (IDC), Surety Bond (Decommissioning), Reserve Accounts (MRA, DSRA), Project Contingency Budget, and Construction Financing Costs.</t>
  </si>
  <si>
    <t>Annual Operations Cost</t>
  </si>
  <si>
    <t>Operations Costs</t>
  </si>
  <si>
    <t>Maintenance Costs</t>
  </si>
  <si>
    <t>Annual Operations Cost is the combination of the Operations Cost and Maintenance Cost</t>
  </si>
  <si>
    <r>
      <t xml:space="preserve">Annual operations costs, not including maintenance.  See </t>
    </r>
    <r>
      <rPr>
        <i/>
        <sz val="11"/>
        <color theme="1"/>
        <rFont val="Calibri"/>
        <family val="2"/>
        <scheme val="minor"/>
      </rPr>
      <t>Field Values</t>
    </r>
    <r>
      <rPr>
        <sz val="11"/>
        <color theme="1"/>
        <rFont val="Calibri"/>
        <family val="2"/>
        <scheme val="minor"/>
      </rPr>
      <t xml:space="preserve"> tab for more info.</t>
    </r>
  </si>
  <si>
    <r>
      <t xml:space="preserve">Annual maintenance costs including leases and salaries.  See </t>
    </r>
    <r>
      <rPr>
        <i/>
        <sz val="11"/>
        <color theme="1"/>
        <rFont val="Calibri"/>
        <family val="2"/>
        <scheme val="minor"/>
      </rPr>
      <t>Field Values</t>
    </r>
    <r>
      <rPr>
        <sz val="11"/>
        <color theme="1"/>
        <rFont val="Calibri"/>
        <family val="2"/>
        <scheme val="minor"/>
      </rPr>
      <t xml:space="preserve"> tab for more info.</t>
    </r>
  </si>
  <si>
    <t xml:space="preserve">Annual Lease Payments, Project Management during Operations including: Salaries, Sales, General, &amp; Administrative, and Operating Margin, Transmission Charges, Operating Insurance, Operating Equipment &amp; Facilities Lease, Professional Advisory Services, Health, Safety and Environmental Monitoring including: Health, Safety Monitoring, and Environmental Monitoring. This cost must be represented in U.S. dollars. </t>
  </si>
  <si>
    <t xml:space="preserve">Long Term Service Agreement, MEC Device preventative maintenance, MEC Device corrective maintenance including: Structural Maintenance and Power Conversion Chain Maintenance, BOS preventative maintenance, BOS corrective maintenance including: Substructure &amp; Foundation, Electrical Infrastructure, Other Infrastructure. This cost must be represented in U.S. dollars. </t>
  </si>
  <si>
    <t>capitalCost</t>
  </si>
  <si>
    <t>mecDeviceCost</t>
  </si>
  <si>
    <t>balanceOfStationCost</t>
  </si>
  <si>
    <t>softCosts</t>
  </si>
  <si>
    <t>annualOperationsCost</t>
  </si>
  <si>
    <t>operationsCost</t>
  </si>
  <si>
    <t>maintenanceCosts</t>
  </si>
  <si>
    <t>Device Location
(xx.xxxx, -xx.xxxx)</t>
  </si>
  <si>
    <t>deviceLocation</t>
  </si>
  <si>
    <t>Energy</t>
  </si>
  <si>
    <t>annualEnergyProduction</t>
  </si>
  <si>
    <t>When the theoretical annual energy production is modified by availability, it becomes Annual Energy Capture.</t>
  </si>
  <si>
    <t>annualEnergyCapture</t>
  </si>
  <si>
    <r>
      <t>Annual Energy Production
(</t>
    </r>
    <r>
      <rPr>
        <sz val="12"/>
        <color theme="1"/>
        <rFont val="Calibri"/>
        <family val="2"/>
        <scheme val="minor"/>
      </rPr>
      <t>k</t>
    </r>
    <r>
      <rPr>
        <sz val="12"/>
        <color theme="1"/>
        <rFont val="Calibri"/>
        <family val="2"/>
        <scheme val="minor"/>
      </rPr>
      <t>Wh)</t>
    </r>
  </si>
  <si>
    <r>
      <t>Annual Energy Capture
(</t>
    </r>
    <r>
      <rPr>
        <sz val="12"/>
        <color theme="1"/>
        <rFont val="Calibri"/>
        <family val="2"/>
        <scheme val="minor"/>
      </rPr>
      <t>k</t>
    </r>
    <r>
      <rPr>
        <sz val="12"/>
        <color theme="1"/>
        <rFont val="Calibri"/>
        <family val="2"/>
        <scheme val="minor"/>
      </rPr>
      <t>Wh)</t>
    </r>
  </si>
  <si>
    <t>Balance of Station Cost
(USD)</t>
  </si>
  <si>
    <t>Soft Costs
(USD)</t>
  </si>
  <si>
    <t>Operations Costs
(USD)</t>
  </si>
  <si>
    <t>Maintenance Costs
(USD)</t>
  </si>
  <si>
    <t>MEC Device Cost
(USD)</t>
  </si>
  <si>
    <t>Location of Manufacturing Facility
(xx.xxxx, -xx.xxxx)</t>
  </si>
  <si>
    <t>Award Number</t>
  </si>
  <si>
    <t>The date work on the project officially began</t>
  </si>
  <si>
    <t>Notes</t>
  </si>
  <si>
    <t>Enter any relevant notes to help understand the data in the content model</t>
  </si>
  <si>
    <t>Oscillating Water Column</t>
  </si>
  <si>
    <t xml:space="preserve">Development Costs including: Permitting and Leasing, Professional Advisory Services, Site Characterization, Engineering, Project Management during development, Interconnection &amp; Power Marketing, Financial Closing Costs, Construction Management including: Project Management during construction, Port &amp; Staging including: Facilities, Cranage, Port Improvements, Port Fees, Substructure &amp; Foundation including: Piles, Anchors, Mooring Lines, Connecting Hardware, Messenger Lines and Buoys, Fasteners, Scour Protection, Electrical Infrastructure including: Array Cable System, Export Cable System, Off-shore Substation(s), Onshore Electric Infrastructure, Other Infrastructure including: Offshore Accommodations Platform(s), Dedicated O&amp;M Vessel(s), Onshore O&amp;M Facilities, O&amp;M Equipment purchases, Assembly &amp; Installation including: Electrical Infrastructure. This cost must be represented in U.S. dollars. </t>
  </si>
  <si>
    <t>Date of Manufacture 
(Y-M-D)</t>
  </si>
  <si>
    <t xml:space="preserve"> </t>
  </si>
  <si>
    <t>Name of the technology (as applicable)</t>
  </si>
  <si>
    <t>Name of the technology manufacturer/developer (as applicable)</t>
  </si>
  <si>
    <t>Date when manufacturing of the WEC was completed</t>
  </si>
  <si>
    <t>Unique identifier used to identify the specific unit for which this data applies, serial number, unit number, etc. (as applicable)</t>
  </si>
  <si>
    <t>Self-Assessed Technology Performance Level based on DOE definitions (1-9)</t>
  </si>
  <si>
    <t>WEC Classification (Based on EMEC definitions, http://www.emec.org.uk/marine-energy/wave-devices/)</t>
  </si>
  <si>
    <t xml:space="preserve">Attenuator </t>
  </si>
  <si>
    <t>An attenuator is a floating device which operates parallel to the wave direction and effectively rides the waves. These devices capture energy from the relative motion of the two arms as the wave passes them.</t>
  </si>
  <si>
    <t>A point absorber is a floating structure which absorbs energy from all directions through its movements at/near the water surface. It converts the motion of the buoyant top relative to the base into electrical power. The power take-off system may take a number of forms, depending on the configuration of displacers/reactors.</t>
  </si>
  <si>
    <t>Oscillating wave surge converters extract energy from wave surges and the movement of water particles within them. The arm oscillates as a pendulum mounted on a pivoted joint in response to the movement of water in the waves.</t>
  </si>
  <si>
    <t>An oscillating water column is a partially submerged, hollow structure. It is open to the sea below the water line, enclosing a column of air on top of a column of water. Waves cause the water column to rise and fall, which in turn compresses and decompresses the air column. This trapped air is allowed to flow to and from the atmosphere via a turbine, which usually has the ability to rotate regardless of the direction of the airflow. The rotation of the turbine is used to generate electricity.</t>
  </si>
  <si>
    <t xml:space="preserve">Overtopping/Terminator Device </t>
  </si>
  <si>
    <t>Overtopping devices capture water as waves break into a storage reservoir. The water is then returned to the sea passing through a conventional low-head turbine which generates power. An overtopping device may use ‘collectors’ to concentrate the wave energy.</t>
  </si>
  <si>
    <t>Submerged Pressure Differential</t>
  </si>
  <si>
    <t>Submerged pressure differential devices are typically located near shore and attached to the seabed. The motion of the waves causes the sea level to rise and fall above the device, inducing a pressure differential in the device. The alternating pressure pumps fluid through a system to generate electricity.</t>
  </si>
  <si>
    <t>Bulge Wave</t>
  </si>
  <si>
    <t>Bulge wave technology consists of a rubber tube filled with water, moored to the seabed heading into the waves. The water enters through the stern and the passing wave causes pressure variations along the length of the tube, creating a ‘bulge’. As the bulge travels through the tube it grows, gathering energy which can be used to drive a standard low-head turbine located at the bow, where the water then returns to the sea.</t>
  </si>
  <si>
    <t>Rotating Mass</t>
  </si>
  <si>
    <t>Two forms of rotation are used to capture energy by the movement of the device heaving and swaying in the waves. This motion drives either an eccentric weight or a gyroscope causes precession. In both cases the movement is attached to an electric generator inside the device.</t>
  </si>
  <si>
    <t>Other</t>
  </si>
  <si>
    <t>WEC/CEC Name</t>
  </si>
  <si>
    <t>WEC/CEC Make</t>
  </si>
  <si>
    <t>WEC/CEC Model</t>
  </si>
  <si>
    <t>Name of the WEC/CEC line/type as specified by the manufacturer/developer (as applicable)</t>
  </si>
  <si>
    <t>WEC/CEC Identifier</t>
  </si>
  <si>
    <t>Horizontal Axis Turbine</t>
  </si>
  <si>
    <t>Horizontal axis turbines extract energy from moving water in much the same way as wind turbines extract energy from moving air. The tidal stream causes the rotors to rotate around the horizontal axis and generate power.</t>
  </si>
  <si>
    <t>Vertical Axis Turbine</t>
  </si>
  <si>
    <t>Vertical axis turbines extract energy from the tides in a similar manner to that above, however the turbine is mounted on a vertical axis. The tidal stream causes the rotors to rotate around the vertical axis and generate power.</t>
  </si>
  <si>
    <t>Oscillating hydrofoil</t>
  </si>
  <si>
    <t>A hydrofoil is attached to an oscillating arm. The tidal current flowing either side of a wing results in lift. This motion then drives fluid in a hydraulic system to be converted into electricity.</t>
  </si>
  <si>
    <t>Enclosed Tips (Venturi)</t>
  </si>
  <si>
    <t>Venturi Effect devices house the device in a duct which concentrates the tidal flow passing through the turbine. The funnel-like collecting device sits submerged in the tidal current. The flow of water can drive a turbine directly or the induced pressure differential in the system can drive an air-turbine.</t>
  </si>
  <si>
    <t>Archimedes Screw</t>
  </si>
  <si>
    <t>The Archimedes Screw is a helical corkscrew-shaped device (a helical surface surrounding a central cylindrical shaft). The device draws power from the tidal stream as the water moves up/through the spiral turning the turbines.</t>
  </si>
  <si>
    <t>Tidal Kite</t>
  </si>
  <si>
    <t>A tidal kite is tethered to the sea bed and carries a turbine below the wing. The kite ‘flies’ in the tidal stream, swooping in a figure-of-eight shape to increase the speed of the water flowing through the turbine.</t>
  </si>
  <si>
    <t>CEC Classification (Based on EMEC definitions, http://www.emec.org.uk/marine-energy/tidal-devices/)</t>
  </si>
  <si>
    <t>Resource</t>
  </si>
  <si>
    <t>Type of resource intended for use: wave, tidal, river, ocean, and or canal</t>
  </si>
  <si>
    <t>Key Assumptions</t>
  </si>
  <si>
    <t>Depth</t>
  </si>
  <si>
    <t>m</t>
  </si>
  <si>
    <t>Distance to Shore</t>
  </si>
  <si>
    <t>Power Law</t>
  </si>
  <si>
    <t>Source</t>
  </si>
  <si>
    <t>NDBC46212</t>
  </si>
  <si>
    <t>(offshore of Humboldt Bay, CA)</t>
  </si>
  <si>
    <t>Energy Period - Te (s), center of bin</t>
  </si>
  <si>
    <t>Hm0 (m), center of bin</t>
  </si>
  <si>
    <t>Peak Period - Tp (s), center of bin</t>
  </si>
  <si>
    <t>% of Total Energy</t>
  </si>
  <si>
    <t>Mechanical Power Matrix</t>
  </si>
  <si>
    <t>Electrical Power Matrix</t>
  </si>
  <si>
    <t xml:space="preserve">The Mechanical Power Matrix (matrix AB12:AV31) and the Electrical Power Matrix (matrix AB38:AV57) must be completed for all WEC devices. </t>
  </si>
  <si>
    <t>If a Wave Resource other then Humboldt Bay, CA is used the probability matrices must be updated (matrix D12:X31 and matrix D38:D57).</t>
  </si>
  <si>
    <t>Mechanical Power, Electrical Power, and Power Coefficient must be completed in 0.1 m/s bins</t>
  </si>
  <si>
    <t>LCOE (USD/kWh)</t>
  </si>
  <si>
    <t>Levelized Cost Of Electricity</t>
  </si>
  <si>
    <t xml:space="preserve">If a CEC resource other then Puget Sound's Admiralty Inlet Bay is used the probability must be updated in 0.1 m/s bins, as well as key assumptions listed in cells B6, B7, &amp; B8. </t>
  </si>
  <si>
    <t>Name of the primary resource location (e.g. Humboldt Bay, Puget Sound, etc.)</t>
  </si>
  <si>
    <t>Name of Primary Resource Location</t>
  </si>
  <si>
    <t xml:space="preserve">Calculate the LCOE using the following equation with an FCR equal to 0.108. For more details on FCR assumptions see LCOE Guidance document (http://en.openei.org/community/document/mhk-lcoe-reporting-guidance-draft)
LCOE = [(0.108 x CapEx) + OpEx]/AEP
</t>
  </si>
  <si>
    <t>Capital Cost (CapEx)
(USD)</t>
  </si>
  <si>
    <t>Annual Operations Cost (OpEx)
(USD)</t>
  </si>
  <si>
    <t>% of Total Occurrence</t>
  </si>
  <si>
    <t>primaryResource</t>
  </si>
  <si>
    <t>averageAnnualResource</t>
  </si>
  <si>
    <r>
      <t>Average Annual Resource</t>
    </r>
    <r>
      <rPr>
        <sz val="12"/>
        <color theme="1"/>
        <rFont val="Calibri"/>
        <family val="2"/>
        <scheme val="minor"/>
      </rPr>
      <t xml:space="preserve">
(kW/m or m/s)</t>
    </r>
  </si>
  <si>
    <r>
      <t xml:space="preserve">The average annual energy generated (after accounting for device or array availability) and delivered to the point of AC grid interconnection (i.e. the measurable basis for power purchase contracts).
</t>
    </r>
    <r>
      <rPr>
        <sz val="11"/>
        <color rgb="FFFF0000"/>
        <rFont val="Calibri"/>
        <scheme val="minor"/>
      </rPr>
      <t>Note</t>
    </r>
    <r>
      <rPr>
        <sz val="11"/>
        <color theme="1"/>
        <rFont val="Calibri"/>
        <family val="2"/>
        <scheme val="minor"/>
      </rPr>
      <t xml:space="preserve">: In addition to AEP, instantaneous mechanical and electrical power (WECs and CECs) and Cp (CECs) must be completed in the appropriate tab:
</t>
    </r>
    <r>
      <rPr>
        <sz val="11"/>
        <color theme="6" tint="-0.499984740745262"/>
        <rFont val="Calibri"/>
        <scheme val="minor"/>
      </rPr>
      <t>CECs use "CEC Resource and Power"
WECs use "WEC Resource and Power"</t>
    </r>
  </si>
  <si>
    <r>
      <t xml:space="preserve">Specify the average annual energy flux in kW/m for WECs, or the average velocity in m/s for CECs
</t>
    </r>
    <r>
      <rPr>
        <sz val="11"/>
        <color rgb="FFFF0000"/>
        <rFont val="Calibri"/>
        <scheme val="minor"/>
      </rPr>
      <t>Note</t>
    </r>
    <r>
      <rPr>
        <sz val="11"/>
        <color theme="1"/>
        <rFont val="Calibri"/>
        <family val="2"/>
        <scheme val="minor"/>
      </rPr>
      <t xml:space="preserve">: In addition to the average velocity (CECs) or flux (WECs) the resource probability must be completed in the appropriate tab:
</t>
    </r>
    <r>
      <rPr>
        <sz val="11"/>
        <color theme="6" tint="-0.499984740745262"/>
        <rFont val="Calibri"/>
        <scheme val="minor"/>
      </rPr>
      <t>CECs use "CEC Resource and Power"
WECs use "WEC Resource and Power"</t>
    </r>
  </si>
  <si>
    <t>Primary Resource Type
(text)</t>
  </si>
  <si>
    <t>Other Resource
(text)</t>
  </si>
  <si>
    <t>List of Drawing Files
(text, list)</t>
  </si>
  <si>
    <t>Device Scale 
(ratio)</t>
  </si>
  <si>
    <t>Target peak output power 
(W)</t>
  </si>
  <si>
    <t>Target maximum sustained power 
(W)</t>
  </si>
  <si>
    <t>Location in Water Column
(text, list)</t>
  </si>
  <si>
    <t>System Characteristics Height 
(m)</t>
  </si>
  <si>
    <t>System Characteristics Length 
(m)</t>
  </si>
  <si>
    <t>System Characteristics Width 
(m)</t>
  </si>
  <si>
    <t>Total Device Mass
(kg)</t>
  </si>
  <si>
    <t>Total Device Mass Operation
(kg)</t>
  </si>
  <si>
    <t>Type of resource intended for use, choose one of: wave, tidal, river, ocean, and or canal</t>
  </si>
  <si>
    <t>If the technology may be used or modified for use in other resource types, please list here</t>
  </si>
  <si>
    <t>List the file names for the CAD drawings that describe the specific device configuration. please use a comma to separate each file name</t>
  </si>
  <si>
    <t>Scale of device relative to full scale (ratio), i.e. 1:2  based on expected initial commercial deployments sites or initial target market</t>
  </si>
  <si>
    <t xml:space="preserve">The maximum peak output of the installed generator or other representative system for the model. For multiple generators, use the sum of generator peak outputs. </t>
  </si>
  <si>
    <t>Mounting method, one of the values defined on the Field Values tab</t>
  </si>
  <si>
    <t>The vertical distance between the bottom and top of the device when in operation</t>
  </si>
  <si>
    <t>The horizontal distance from the front to the back of the system in the direction of the energy flux when the device is in operation</t>
  </si>
  <si>
    <t>The horizontal distance from one side to the other of the system in the direction perpendicular to the energy flux when the device is in operation</t>
  </si>
  <si>
    <t>Weight of the total system in air, including all ballast excluding  entrained water and the mooring</t>
  </si>
  <si>
    <t>Weight of the total system in air, including all ballast including  entrained water (not added mass) but excluding the mooring</t>
  </si>
  <si>
    <t>resourceType</t>
  </si>
  <si>
    <t>secondaryResourceType</t>
  </si>
  <si>
    <t>deviceDrawings</t>
  </si>
  <si>
    <t>deviceScale</t>
  </si>
  <si>
    <t>targetPeakPower</t>
  </si>
  <si>
    <t>targetMaximumPower</t>
  </si>
  <si>
    <t>locationInWaterColumn</t>
  </si>
  <si>
    <t>characteristicHeight</t>
  </si>
  <si>
    <t>characteristicLength</t>
  </si>
  <si>
    <t>characteristicWidth</t>
  </si>
  <si>
    <t>totalMass</t>
  </si>
  <si>
    <t>totalOpMass</t>
  </si>
  <si>
    <t xml:space="preserve">Notes:
Please complete as many fields as possible for each individual device.
All monetary fields in current U.S. dollars (USD) at the time of data collection.
For each unique device configuration (where any device dimension or characteristic changes by more than 5%), please provide a new row of data. 
Required Accompanying Files to be uploaded to the DOE MHKDR
      1) For the device, please provide the following CAD drawings that use a STEP format for solid models and use a pdf format for 2D line drawings: a) three orthogonal views of the device and at least one isometric view, b) an exploded assembly drawing, c) mooring/foundation drawings and d) system drawings showing the device installed in the configuration under test. The drawings should be sufficiently labeled to define the major dimensions of all major components and relative distances between bodies, etc. If a mooring system is used, please include descriptions of each time of line and chain used in the mooring, along with mooring component lengths, locations of connections to the WEC/CEC and to the seafloor. </t>
  </si>
  <si>
    <t>Device Configuration Identifier
(integer)</t>
  </si>
  <si>
    <t>Description of Configuration
(text)</t>
  </si>
  <si>
    <t>Number  used to identify specific device configuration. Start at 1 and increase for each unique device configuration</t>
  </si>
  <si>
    <t>Short description of the device configuration such as the operating mode, e.g. normal operation - high current)</t>
  </si>
  <si>
    <t>deviceConfigurationID</t>
  </si>
  <si>
    <t>deviceConfiguration</t>
  </si>
  <si>
    <t>Type of WEC/CEC classification, one of the values defined on the Field Values tab</t>
  </si>
  <si>
    <t>Device Configuration Identifier
(Integer)</t>
  </si>
  <si>
    <t>As per IEC/TS 62600-200, Section 3.27, the maximum continuous electrical power measured at the WEC/CEC output terminals which the WEC/CEC is designed to achieve under normal operation conditions</t>
  </si>
  <si>
    <t>Technology Readiness Level
(integer)</t>
  </si>
  <si>
    <t>Technology Performance Level
(integer)</t>
  </si>
  <si>
    <t>Self assessed technology readiness level based on DOE classification (1-9)</t>
  </si>
  <si>
    <t>technologyReadinessLevel</t>
  </si>
  <si>
    <t>technologyPerformanceLevel</t>
  </si>
  <si>
    <t>Device configuration identifier from column B on the Characteristics Tab</t>
  </si>
  <si>
    <t>CEC Type (Based on EMEC definitions, http://www.emec.org.uk/marine-energy/tidal-devices/)</t>
  </si>
  <si>
    <t xml:space="preserve">Structure costs (i.e., Primary Energy Capture (e.g. rotor blades, flap, float, etc.); whatever converts hydrokinetic energy in the waves or currents into mechanical energy, Additional Structural Components, Marine Systems, Personnel Access System (Device Access), Ballast System, Condition Monitoring, Power Conversion Chain, PCC Structural Assembly, Drivetrain (prime mover); examples, air turbines, hydraulic motors, hydro turbines, direct mechanical drive, Gearbox, Generator, Short-tem Energy Storage, Power Electronics Converter, Control &amp; Communication System (SCADA)) and Device Commissioning costs.  This cost must be represented in U.S. dollars. </t>
  </si>
  <si>
    <t>Data</t>
  </si>
  <si>
    <t>Igiugig Village Council</t>
  </si>
  <si>
    <t>DE-EE0007348</t>
  </si>
  <si>
    <t>Ocean Renewable Power Company</t>
  </si>
  <si>
    <t xml:space="preserve"> RivGen Power System</t>
  </si>
  <si>
    <t>1.F</t>
  </si>
  <si>
    <t>1/2012-5/2015</t>
  </si>
  <si>
    <t xml:space="preserve">Unit number 1 </t>
  </si>
  <si>
    <t>RivGen 1.F</t>
  </si>
  <si>
    <t>Horizontal Cross FlowTurbine with dual turbines, fairing and pontoon support structure deployment system</t>
  </si>
  <si>
    <t>Horizontal axis turbine</t>
  </si>
  <si>
    <t>River current</t>
  </si>
  <si>
    <t>Shallow tidal resource</t>
  </si>
  <si>
    <t>50kW</t>
  </si>
  <si>
    <t>bottom mounted</t>
  </si>
  <si>
    <t>3.8 m</t>
  </si>
  <si>
    <t>20.7 m</t>
  </si>
  <si>
    <t>13.1 m</t>
  </si>
  <si>
    <t>Kvichak River</t>
  </si>
  <si>
    <t>F.1</t>
  </si>
  <si>
    <t>below</t>
  </si>
  <si>
    <t>F.2</t>
  </si>
  <si>
    <t>F.3</t>
  </si>
  <si>
    <t>F.1 Power Curve</t>
  </si>
  <si>
    <t>F.2 Diagram - Power Curve and AEP Calculations</t>
  </si>
  <si>
    <t>- power curve is generated as follows (refer to diagram at right):</t>
  </si>
  <si>
    <r>
      <t>1) Calculate Power Curve, no limits = C</t>
    </r>
    <r>
      <rPr>
        <vertAlign val="subscript"/>
        <sz val="12"/>
        <color theme="1"/>
        <rFont val="Calibri"/>
        <family val="2"/>
        <scheme val="minor"/>
      </rPr>
      <t>P</t>
    </r>
    <r>
      <rPr>
        <sz val="12"/>
        <color theme="1"/>
        <rFont val="Calibri"/>
        <family val="2"/>
        <scheme val="minor"/>
      </rPr>
      <t xml:space="preserve"> X mechanical efficiency X generator efficiency (varies by RPM) X control system efficiency</t>
    </r>
  </si>
  <si>
    <t>2) Adjust for cut-in velocity: no power generated at lower velocities</t>
  </si>
  <si>
    <t>3) Adjust for torque limited performance: power becomes a linear function with omega</t>
  </si>
  <si>
    <r>
      <t>- use C</t>
    </r>
    <r>
      <rPr>
        <vertAlign val="subscript"/>
        <sz val="11"/>
        <color theme="1"/>
        <rFont val="Calibri"/>
        <family val="2"/>
        <scheme val="minor"/>
      </rPr>
      <t>T</t>
    </r>
    <r>
      <rPr>
        <sz val="11"/>
        <color theme="1"/>
        <rFont val="Calibri"/>
        <family val="2"/>
        <scheme val="minor"/>
      </rPr>
      <t xml:space="preserve"> vs TSR slope to calculate omega when torque has reached maximum rated torque (linearized from C</t>
    </r>
    <r>
      <rPr>
        <vertAlign val="subscript"/>
        <sz val="11"/>
        <color theme="1"/>
        <rFont val="Calibri"/>
        <family val="2"/>
        <scheme val="minor"/>
      </rPr>
      <t>P</t>
    </r>
    <r>
      <rPr>
        <sz val="11"/>
        <color theme="1"/>
        <rFont val="Calibri"/>
        <family val="2"/>
        <scheme val="minor"/>
      </rPr>
      <t xml:space="preserve"> vs TSR)</t>
    </r>
  </si>
  <si>
    <t>POWER CURVE</t>
  </si>
  <si>
    <t>Hydrokinetic Energy</t>
  </si>
  <si>
    <t xml:space="preserve">no limit power 
[kW]
</t>
  </si>
  <si>
    <t>cut-in limited power
[kW]</t>
  </si>
  <si>
    <t>torque, no limits 
[Nm]</t>
  </si>
  <si>
    <t>torque, limited
[Nm]</t>
  </si>
  <si>
    <t>TSR</t>
  </si>
  <si>
    <t>w</t>
  </si>
  <si>
    <t>torque limited 
[kW]</t>
  </si>
  <si>
    <t>torque + power limited
[kW]</t>
  </si>
  <si>
    <t>F.3 AEP Calculations</t>
  </si>
  <si>
    <t>- TAEP = sum products of power curve and site velocity distributions</t>
  </si>
  <si>
    <t>- AEC = TAEP * availability</t>
  </si>
  <si>
    <t>- AEP = AEC * transmission &amp; conversion efficiencies</t>
  </si>
  <si>
    <t>Selected Site Data</t>
  </si>
  <si>
    <t>AEP CALCULATIONS</t>
  </si>
  <si>
    <t>Igiugig</t>
  </si>
  <si>
    <t>Site 2</t>
  </si>
  <si>
    <t>Site 3</t>
  </si>
  <si>
    <t>Site 4</t>
  </si>
  <si>
    <t>TAEP [MWh]</t>
  </si>
  <si>
    <t>Availability [%]</t>
  </si>
  <si>
    <t>AEC [MWh]</t>
  </si>
  <si>
    <t>AEP [MWh] - Single TGU, not in array</t>
  </si>
  <si>
    <t>AEP [MWh] - Single TGU, integrated in array</t>
  </si>
  <si>
    <t>Vel. Bin</t>
  </si>
  <si>
    <t>Bin (m)</t>
  </si>
  <si>
    <t>Power in Water [kW]</t>
  </si>
  <si>
    <t>44.928250, -67.050199</t>
  </si>
  <si>
    <t>2.5m/s</t>
  </si>
  <si>
    <t>59° 19.48’ 17,155° 54.89’ 76”W</t>
  </si>
  <si>
    <t>Power Curve Calculations (torque limited and power limited operation)</t>
  </si>
  <si>
    <t>CT</t>
  </si>
  <si>
    <t>river</t>
  </si>
  <si>
    <r>
      <rPr>
        <sz val="10"/>
        <rFont val="Trebuchet MS"/>
      </rPr>
      <t>Next Generation MHK River Power System, Optimized for Performance, Durability, and Survivability</t>
    </r>
    <r>
      <rPr>
        <b/>
        <sz val="12"/>
        <rFont val="Trebuchet MS"/>
      </rPr>
      <t xml:space="preserve"> </t>
    </r>
  </si>
  <si>
    <t>D015-0000 2015 RivGen Assembly</t>
  </si>
  <si>
    <t>22.9 kW</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</si>
</sst>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164" formatCode="_(&quot;$&quot;* #,##0.00_);_(&quot;$&quot;* \(#,##0.00\);_(&quot;$&quot;* &quot;-&quot;??_);_(@_)"/>
    <numFmt numFmtId="165" formatCode="0.0"/>
    <numFmt numFmtId="166" formatCode="0.0%"/>
    <numFmt numFmtId="167" formatCode="0.000"/>
    <numFmt numFmtId="168" formatCode="_(&quot;$&quot;* #,##0_);_(&quot;$&quot;* \(#,##0\);_(&quot;$&quot;* &quot;-&quot;??_);_(@_)"/>
  </numFmts>
  <fonts count="34"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b/>
      <sz val="14"/>
      <color theme="1"/>
      <name val="Calibri"/>
      <family val="2"/>
      <scheme val="minor"/>
    </font>
    <font>
      <sz val="11"/>
      <color theme="0" tint="-0.499984740745262"/>
      <name val="Calibri"/>
      <family val="2"/>
      <scheme val="minor"/>
    </font>
    <font>
      <sz val="22"/>
      <color theme="0" tint="-0.499984740745262"/>
      <name val="Calibri"/>
      <family val="2"/>
      <scheme val="minor"/>
    </font>
    <font>
      <sz val="22"/>
      <color rgb="FF808080"/>
      <name val="Calibri"/>
      <family val="2"/>
      <scheme val="minor"/>
    </font>
    <font>
      <sz val="9"/>
      <color theme="0" tint="-0.499984740745262"/>
      <name val="Calibri"/>
      <family val="2"/>
      <scheme val="minor"/>
    </font>
    <font>
      <i/>
      <sz val="11"/>
      <color theme="1"/>
      <name val="Calibri"/>
      <family val="2"/>
      <scheme val="minor"/>
    </font>
    <font>
      <sz val="11"/>
      <color theme="1"/>
      <name val="Calibri"/>
      <family val="2"/>
      <scheme val="minor"/>
    </font>
    <font>
      <u/>
      <sz val="11"/>
      <color theme="1"/>
      <name val="Calibri"/>
      <family val="2"/>
      <scheme val="minor"/>
    </font>
    <font>
      <b/>
      <sz val="11"/>
      <name val="Calibri"/>
      <family val="2"/>
      <scheme val="minor"/>
    </font>
    <font>
      <b/>
      <sz val="11"/>
      <color rgb="FFFF0000"/>
      <name val="Calibri"/>
      <scheme val="minor"/>
    </font>
    <font>
      <sz val="11"/>
      <color rgb="FFFF0000"/>
      <name val="Calibri"/>
      <scheme val="minor"/>
    </font>
    <font>
      <sz val="11"/>
      <color theme="6" tint="-0.499984740745262"/>
      <name val="Calibri"/>
      <scheme val="minor"/>
    </font>
    <font>
      <sz val="11"/>
      <color theme="9" tint="-0.499984740745262"/>
      <name val="Calibri"/>
      <family val="2"/>
      <scheme val="minor"/>
    </font>
    <font>
      <b/>
      <u/>
      <sz val="14"/>
      <color rgb="FF0000CC"/>
      <name val="Calibri"/>
      <family val="2"/>
      <scheme val="minor"/>
    </font>
    <font>
      <i/>
      <sz val="12"/>
      <color theme="1"/>
      <name val="Calibri"/>
      <family val="2"/>
      <scheme val="minor"/>
    </font>
    <font>
      <vertAlign val="subscript"/>
      <sz val="12"/>
      <color theme="1"/>
      <name val="Calibri"/>
      <family val="2"/>
      <scheme val="minor"/>
    </font>
    <font>
      <vertAlign val="subscript"/>
      <sz val="11"/>
      <color theme="1"/>
      <name val="Calibri"/>
      <family val="2"/>
      <scheme val="minor"/>
    </font>
    <font>
      <sz val="11"/>
      <color theme="1"/>
      <name val="Symbol"/>
      <family val="1"/>
      <charset val="2"/>
    </font>
    <font>
      <sz val="11"/>
      <color theme="0"/>
      <name val="Calibri"/>
      <family val="2"/>
      <scheme val="minor"/>
    </font>
    <font>
      <sz val="11"/>
      <color rgb="FF0000CC"/>
      <name val="Calibri"/>
      <family val="2"/>
      <scheme val="minor"/>
    </font>
    <font>
      <sz val="10"/>
      <color theme="1"/>
      <name val="Calibri"/>
      <scheme val="minor"/>
    </font>
    <font>
      <sz val="12"/>
      <name val="Trebuchet MS"/>
    </font>
    <font>
      <b/>
      <sz val="12"/>
      <name val="Trebuchet MS"/>
    </font>
    <font>
      <sz val="10"/>
      <name val="Trebuchet MS"/>
    </font>
    <font>
      <sz val="12"/>
      <color theme="1"/>
      <name val="Times New Roman"/>
    </font>
  </fonts>
  <fills count="20">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rgb="FFF3F7B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9" tint="-0.249977111117893"/>
        <bgColor indexed="64"/>
      </patternFill>
    </fill>
    <fill>
      <patternFill patternType="solid">
        <fgColor rgb="FF006600"/>
        <bgColor indexed="64"/>
      </patternFill>
    </fill>
    <fill>
      <patternFill patternType="solid">
        <fgColor rgb="FF002060"/>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9" tint="0.59999389629810485"/>
        <bgColor indexed="64"/>
      </patternFill>
    </fill>
  </fills>
  <borders count="6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style="medium">
        <color auto="1"/>
      </top>
      <bottom/>
      <diagonal/>
    </border>
    <border>
      <left/>
      <right/>
      <top style="medium">
        <color auto="1"/>
      </top>
      <bottom style="thin">
        <color auto="1"/>
      </bottom>
      <diagonal/>
    </border>
    <border>
      <left style="medium">
        <color auto="1"/>
      </left>
      <right style="thin">
        <color theme="0" tint="-4.9989318521683403E-2"/>
      </right>
      <top style="medium">
        <color auto="1"/>
      </top>
      <bottom style="thin">
        <color theme="0" tint="-4.9989318521683403E-2"/>
      </bottom>
      <diagonal/>
    </border>
    <border>
      <left style="thin">
        <color theme="0" tint="-4.9989318521683403E-2"/>
      </left>
      <right style="thin">
        <color theme="0" tint="-4.9989318521683403E-2"/>
      </right>
      <top style="medium">
        <color auto="1"/>
      </top>
      <bottom style="thin">
        <color theme="0" tint="-4.9989318521683403E-2"/>
      </bottom>
      <diagonal/>
    </border>
    <border>
      <left style="thin">
        <color theme="0" tint="-4.9989318521683403E-2"/>
      </left>
      <right style="medium">
        <color auto="1"/>
      </right>
      <top style="medium">
        <color auto="1"/>
      </top>
      <bottom style="thin">
        <color theme="0" tint="-4.9989318521683403E-2"/>
      </bottom>
      <diagonal/>
    </border>
    <border>
      <left style="medium">
        <color auto="1"/>
      </left>
      <right style="medium">
        <color auto="1"/>
      </right>
      <top/>
      <bottom/>
      <diagonal/>
    </border>
    <border>
      <left style="medium">
        <color auto="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medium">
        <color auto="1"/>
      </right>
      <top style="thin">
        <color theme="0" tint="-4.9989318521683403E-2"/>
      </top>
      <bottom style="thin">
        <color theme="0" tint="-4.9989318521683403E-2"/>
      </bottom>
      <diagonal/>
    </border>
    <border>
      <left style="medium">
        <color auto="1"/>
      </left>
      <right style="medium">
        <color auto="1"/>
      </right>
      <top/>
      <bottom style="medium">
        <color auto="1"/>
      </bottom>
      <diagonal/>
    </border>
    <border>
      <left/>
      <right/>
      <top style="thin">
        <color auto="1"/>
      </top>
      <bottom style="medium">
        <color auto="1"/>
      </bottom>
      <diagonal/>
    </border>
    <border>
      <left style="medium">
        <color auto="1"/>
      </left>
      <right style="thin">
        <color theme="0" tint="-4.9989318521683403E-2"/>
      </right>
      <top style="thin">
        <color theme="0" tint="-4.9989318521683403E-2"/>
      </top>
      <bottom style="medium">
        <color auto="1"/>
      </bottom>
      <diagonal/>
    </border>
    <border>
      <left style="thin">
        <color theme="0" tint="-4.9989318521683403E-2"/>
      </left>
      <right style="thin">
        <color theme="0" tint="-4.9989318521683403E-2"/>
      </right>
      <top style="thin">
        <color theme="0" tint="-4.9989318521683403E-2"/>
      </top>
      <bottom style="medium">
        <color auto="1"/>
      </bottom>
      <diagonal/>
    </border>
    <border>
      <left style="thin">
        <color theme="0" tint="-4.9989318521683403E-2"/>
      </left>
      <right style="medium">
        <color auto="1"/>
      </right>
      <top style="thin">
        <color theme="0" tint="-4.9989318521683403E-2"/>
      </top>
      <bottom style="medium">
        <color auto="1"/>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theme="0" tint="-0.24994659260841701"/>
      </right>
      <top style="medium">
        <color auto="1"/>
      </top>
      <bottom style="thin">
        <color theme="0" tint="-0.24994659260841701"/>
      </bottom>
      <diagonal/>
    </border>
    <border>
      <left style="thin">
        <color theme="0" tint="-0.24994659260841701"/>
      </left>
      <right style="thin">
        <color auto="1"/>
      </right>
      <top style="medium">
        <color auto="1"/>
      </top>
      <bottom style="thin">
        <color theme="0" tint="-0.24994659260841701"/>
      </bottom>
      <diagonal/>
    </border>
    <border>
      <left style="medium">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medium">
        <color auto="1"/>
      </left>
      <right style="thin">
        <color theme="0" tint="-0.24994659260841701"/>
      </right>
      <top style="thin">
        <color auto="1"/>
      </top>
      <bottom style="thin">
        <color theme="0" tint="-0.24994659260841701"/>
      </bottom>
      <diagonal/>
    </border>
    <border>
      <left style="thin">
        <color theme="0" tint="-0.24994659260841701"/>
      </left>
      <right style="medium">
        <color auto="1"/>
      </right>
      <top style="thin">
        <color auto="1"/>
      </top>
      <bottom style="thin">
        <color theme="0" tint="-0.24994659260841701"/>
      </bottom>
      <diagonal/>
    </border>
    <border>
      <left style="thin">
        <color theme="0" tint="-0.24994659260841701"/>
      </left>
      <right style="medium">
        <color auto="1"/>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style="medium">
        <color auto="1"/>
      </bottom>
      <diagonal/>
    </border>
  </borders>
  <cellStyleXfs count="7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282">
    <xf numFmtId="0" fontId="0" fillId="0" borderId="0" xfId="0"/>
    <xf numFmtId="0" fontId="0" fillId="0" borderId="0" xfId="0" applyAlignment="1">
      <alignment wrapText="1"/>
    </xf>
    <xf numFmtId="0" fontId="0" fillId="0" borderId="1" xfId="0" applyBorder="1"/>
    <xf numFmtId="0" fontId="0" fillId="0" borderId="0" xfId="0"/>
    <xf numFmtId="0" fontId="0" fillId="0" borderId="1" xfId="0" applyBorder="1" applyAlignment="1">
      <alignment wrapText="1"/>
    </xf>
    <xf numFmtId="0" fontId="0" fillId="0" borderId="1" xfId="0" applyBorder="1" applyAlignment="1">
      <alignment horizontal="left" vertical="top" wrapText="1"/>
    </xf>
    <xf numFmtId="0" fontId="0" fillId="0" borderId="6" xfId="0" applyBorder="1"/>
    <xf numFmtId="0" fontId="8" fillId="0" borderId="7" xfId="0" applyFont="1" applyBorder="1" applyAlignment="1">
      <alignment wrapText="1"/>
    </xf>
    <xf numFmtId="0" fontId="0" fillId="0" borderId="9" xfId="0" applyBorder="1"/>
    <xf numFmtId="0" fontId="0" fillId="0" borderId="9" xfId="0" applyBorder="1" applyAlignment="1">
      <alignment vertical="top"/>
    </xf>
    <xf numFmtId="0" fontId="0" fillId="0" borderId="11" xfId="0" applyBorder="1"/>
    <xf numFmtId="0" fontId="0" fillId="0" borderId="12" xfId="0" applyBorder="1" applyAlignment="1">
      <alignment wrapText="1"/>
    </xf>
    <xf numFmtId="0" fontId="0" fillId="5" borderId="0" xfId="0" applyFill="1"/>
    <xf numFmtId="0" fontId="10" fillId="5" borderId="0" xfId="0" applyFont="1" applyFill="1"/>
    <xf numFmtId="0" fontId="10" fillId="0" borderId="8" xfId="0" applyFont="1" applyBorder="1" applyAlignment="1">
      <alignment wrapText="1"/>
    </xf>
    <xf numFmtId="0" fontId="10" fillId="0" borderId="10" xfId="0" applyFont="1" applyBorder="1" applyAlignment="1">
      <alignment wrapText="1"/>
    </xf>
    <xf numFmtId="0" fontId="10" fillId="0" borderId="10" xfId="0" applyFont="1" applyBorder="1" applyAlignment="1">
      <alignment horizontal="left" vertical="top" wrapText="1"/>
    </xf>
    <xf numFmtId="0" fontId="10" fillId="0" borderId="13" xfId="0" applyFont="1" applyBorder="1" applyAlignment="1">
      <alignment wrapText="1"/>
    </xf>
    <xf numFmtId="0" fontId="0" fillId="0" borderId="14" xfId="0" applyBorder="1"/>
    <xf numFmtId="0" fontId="0" fillId="0" borderId="5" xfId="0" applyBorder="1" applyAlignment="1">
      <alignment wrapText="1"/>
    </xf>
    <xf numFmtId="0" fontId="10" fillId="0" borderId="15" xfId="0" applyFont="1" applyBorder="1" applyAlignment="1">
      <alignment wrapText="1"/>
    </xf>
    <xf numFmtId="0" fontId="13" fillId="5" borderId="1" xfId="0" applyFont="1" applyFill="1" applyBorder="1" applyAlignment="1"/>
    <xf numFmtId="0" fontId="13" fillId="0" borderId="0" xfId="0" applyFont="1" applyFill="1" applyAlignment="1"/>
    <xf numFmtId="0" fontId="0" fillId="8" borderId="5" xfId="0" applyFill="1" applyBorder="1" applyAlignment="1">
      <alignment horizontal="center" vertical="center" wrapText="1"/>
    </xf>
    <xf numFmtId="0" fontId="0" fillId="3" borderId="5" xfId="0" applyFill="1" applyBorder="1" applyAlignment="1">
      <alignment horizontal="center" vertical="center" wrapText="1"/>
    </xf>
    <xf numFmtId="0" fontId="5" fillId="3" borderId="5"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7" xfId="0" applyFill="1" applyBorder="1" applyAlignment="1">
      <alignment horizontal="center" vertical="center" wrapText="1"/>
    </xf>
    <xf numFmtId="0" fontId="6" fillId="0" borderId="1" xfId="63" applyBorder="1" applyAlignment="1">
      <alignment wrapText="1"/>
    </xf>
    <xf numFmtId="0" fontId="0" fillId="0" borderId="0" xfId="0" applyBorder="1" applyAlignment="1">
      <alignment horizontal="center" vertical="center"/>
    </xf>
    <xf numFmtId="0" fontId="0" fillId="0" borderId="0" xfId="0" applyBorder="1"/>
    <xf numFmtId="0" fontId="0" fillId="0" borderId="1" xfId="0" applyBorder="1" applyAlignment="1">
      <alignment horizontal="left" vertical="top"/>
    </xf>
    <xf numFmtId="0" fontId="0" fillId="0" borderId="1" xfId="0" applyBorder="1" applyAlignment="1">
      <alignment horizontal="center" vertical="center"/>
    </xf>
    <xf numFmtId="0" fontId="9" fillId="0" borderId="0" xfId="0" applyFont="1" applyBorder="1" applyAlignment="1">
      <alignment horizontal="left"/>
    </xf>
    <xf numFmtId="0" fontId="0" fillId="7" borderId="1" xfId="0" applyFill="1" applyBorder="1" applyAlignment="1">
      <alignment horizontal="left" wrapText="1"/>
    </xf>
    <xf numFmtId="0" fontId="5" fillId="7" borderId="1" xfId="0" applyFont="1" applyFill="1" applyBorder="1" applyAlignment="1">
      <alignment horizontal="left" wrapText="1"/>
    </xf>
    <xf numFmtId="164" fontId="0" fillId="0" borderId="0" xfId="68" applyFont="1" applyAlignment="1">
      <alignment wrapText="1"/>
    </xf>
    <xf numFmtId="0" fontId="0" fillId="0" borderId="1" xfId="0" applyFont="1" applyBorder="1" applyAlignment="1">
      <alignment horizontal="center" vertical="center"/>
    </xf>
    <xf numFmtId="0" fontId="4" fillId="9" borderId="1" xfId="0" applyFont="1" applyFill="1" applyBorder="1" applyAlignment="1">
      <alignment horizontal="center" vertical="center" wrapText="1"/>
    </xf>
    <xf numFmtId="0" fontId="0" fillId="6" borderId="2" xfId="0" applyFont="1" applyFill="1" applyBorder="1" applyAlignment="1">
      <alignment wrapText="1"/>
    </xf>
    <xf numFmtId="0" fontId="0" fillId="7" borderId="1" xfId="0" applyFill="1" applyBorder="1" applyAlignment="1">
      <alignment horizontal="left" vertical="top" wrapText="1"/>
    </xf>
    <xf numFmtId="0" fontId="0" fillId="5" borderId="0" xfId="0" applyFill="1" applyAlignment="1">
      <alignment wrapText="1"/>
    </xf>
    <xf numFmtId="0" fontId="11" fillId="0" borderId="0" xfId="0" applyFont="1" applyAlignment="1">
      <alignment horizontal="left" vertical="center"/>
    </xf>
    <xf numFmtId="0" fontId="6" fillId="0" borderId="0" xfId="63" applyBorder="1" applyAlignment="1">
      <alignment wrapText="1"/>
    </xf>
    <xf numFmtId="0" fontId="0" fillId="7" borderId="1" xfId="0" applyFill="1" applyBorder="1" applyAlignment="1">
      <alignment vertical="center" wrapText="1"/>
    </xf>
    <xf numFmtId="0" fontId="0" fillId="7" borderId="1" xfId="0" applyFill="1" applyBorder="1" applyAlignment="1">
      <alignment horizontal="left" vertical="center" wrapText="1"/>
    </xf>
    <xf numFmtId="0" fontId="0" fillId="0" borderId="0" xfId="0" applyBorder="1" applyAlignment="1">
      <alignment wrapText="1"/>
    </xf>
    <xf numFmtId="0" fontId="0" fillId="7" borderId="1" xfId="0" applyFill="1" applyBorder="1" applyAlignment="1">
      <alignment vertical="top" wrapText="1"/>
    </xf>
    <xf numFmtId="0" fontId="0" fillId="6" borderId="1" xfId="0" applyFont="1" applyFill="1" applyBorder="1" applyAlignment="1">
      <alignment vertical="top" wrapText="1"/>
    </xf>
    <xf numFmtId="0" fontId="0" fillId="7" borderId="1" xfId="0" applyFill="1" applyBorder="1" applyAlignment="1">
      <alignment wrapText="1"/>
    </xf>
    <xf numFmtId="0" fontId="16" fillId="0" borderId="0" xfId="0" applyFont="1"/>
    <xf numFmtId="1" fontId="0" fillId="0" borderId="0" xfId="0" applyNumberFormat="1" applyAlignment="1">
      <alignment horizontal="right"/>
    </xf>
    <xf numFmtId="12" fontId="0" fillId="0" borderId="0" xfId="0" applyNumberFormat="1"/>
    <xf numFmtId="0" fontId="0" fillId="0" borderId="27" xfId="0" applyBorder="1"/>
    <xf numFmtId="0" fontId="0" fillId="0" borderId="18" xfId="0" applyBorder="1"/>
    <xf numFmtId="0" fontId="0" fillId="0" borderId="28" xfId="0" applyBorder="1"/>
    <xf numFmtId="0" fontId="0" fillId="0" borderId="30" xfId="0" applyBorder="1"/>
    <xf numFmtId="0" fontId="0" fillId="0" borderId="31" xfId="0" applyBorder="1"/>
    <xf numFmtId="0" fontId="0" fillId="0" borderId="32" xfId="0" applyBorder="1"/>
    <xf numFmtId="2" fontId="0" fillId="0" borderId="32" xfId="0" applyNumberFormat="1" applyBorder="1"/>
    <xf numFmtId="0" fontId="0" fillId="0" borderId="33" xfId="0" applyBorder="1"/>
    <xf numFmtId="0" fontId="0" fillId="0" borderId="3" xfId="0" applyBorder="1"/>
    <xf numFmtId="0" fontId="0" fillId="0" borderId="35" xfId="0" applyBorder="1"/>
    <xf numFmtId="0" fontId="0" fillId="0" borderId="36" xfId="0" applyBorder="1"/>
    <xf numFmtId="2" fontId="0" fillId="0" borderId="36" xfId="0" applyNumberFormat="1" applyBorder="1"/>
    <xf numFmtId="0" fontId="0" fillId="0" borderId="37" xfId="0" applyBorder="1"/>
    <xf numFmtId="0" fontId="0" fillId="0" borderId="39" xfId="0" applyBorder="1"/>
    <xf numFmtId="0" fontId="0" fillId="0" borderId="40" xfId="0" applyBorder="1"/>
    <xf numFmtId="0" fontId="0" fillId="0" borderId="41" xfId="0" applyBorder="1"/>
    <xf numFmtId="2" fontId="0" fillId="0" borderId="41" xfId="0" applyNumberFormat="1" applyBorder="1"/>
    <xf numFmtId="0" fontId="0" fillId="0" borderId="42" xfId="0" applyBorder="1"/>
    <xf numFmtId="0" fontId="0" fillId="0" borderId="0" xfId="0" applyBorder="1" applyAlignment="1">
      <alignment horizontal="center" vertical="center" wrapText="1"/>
    </xf>
    <xf numFmtId="165" fontId="0" fillId="0" borderId="27" xfId="0" applyNumberFormat="1" applyBorder="1"/>
    <xf numFmtId="0" fontId="4" fillId="10" borderId="1" xfId="0" applyFont="1" applyFill="1" applyBorder="1" applyAlignment="1">
      <alignment horizontal="center" vertical="center" wrapText="1"/>
    </xf>
    <xf numFmtId="0" fontId="0" fillId="10" borderId="1" xfId="0" applyFill="1" applyBorder="1" applyAlignment="1">
      <alignment horizontal="center" wrapText="1"/>
    </xf>
    <xf numFmtId="0" fontId="3" fillId="9" borderId="1" xfId="0" applyFont="1" applyFill="1" applyBorder="1" applyAlignment="1">
      <alignment horizontal="center" vertical="center" wrapText="1"/>
    </xf>
    <xf numFmtId="0" fontId="0" fillId="2" borderId="1" xfId="0" applyFill="1" applyBorder="1" applyAlignment="1">
      <alignment horizontal="left" wrapText="1"/>
    </xf>
    <xf numFmtId="0" fontId="0" fillId="2" borderId="5" xfId="0" applyFill="1" applyBorder="1" applyAlignment="1">
      <alignment horizontal="left" wrapText="1"/>
    </xf>
    <xf numFmtId="0" fontId="0" fillId="8" borderId="1" xfId="0" applyFill="1" applyBorder="1" applyAlignment="1">
      <alignment horizontal="left" wrapText="1"/>
    </xf>
    <xf numFmtId="0" fontId="0" fillId="3" borderId="1" xfId="0" applyFill="1" applyBorder="1" applyAlignment="1">
      <alignment horizontal="left" wrapText="1"/>
    </xf>
    <xf numFmtId="0" fontId="0" fillId="9" borderId="1" xfId="0" applyFill="1" applyBorder="1" applyAlignment="1">
      <alignment horizontal="left" wrapText="1"/>
    </xf>
    <xf numFmtId="0" fontId="0" fillId="10" borderId="1" xfId="0" applyFill="1" applyBorder="1" applyAlignment="1">
      <alignment horizontal="left" wrapText="1"/>
    </xf>
    <xf numFmtId="0" fontId="0" fillId="0" borderId="0" xfId="0" applyAlignment="1">
      <alignment wrapText="1"/>
    </xf>
    <xf numFmtId="0" fontId="0" fillId="2" borderId="1" xfId="0" applyFill="1" applyBorder="1" applyAlignment="1">
      <alignment wrapText="1"/>
    </xf>
    <xf numFmtId="0" fontId="13" fillId="5" borderId="1" xfId="0" applyFont="1" applyFill="1" applyBorder="1" applyAlignment="1"/>
    <xf numFmtId="0" fontId="13" fillId="5" borderId="1" xfId="0" applyFont="1" applyFill="1" applyBorder="1" applyAlignment="1">
      <alignment wrapText="1"/>
    </xf>
    <xf numFmtId="0" fontId="0" fillId="0" borderId="0" xfId="0" applyAlignment="1">
      <alignment wrapText="1"/>
    </xf>
    <xf numFmtId="0" fontId="0" fillId="2" borderId="1" xfId="0" applyFill="1" applyBorder="1" applyAlignment="1">
      <alignment wrapText="1"/>
    </xf>
    <xf numFmtId="0" fontId="13" fillId="5" borderId="1" xfId="0" applyFont="1" applyFill="1" applyBorder="1" applyAlignment="1">
      <alignment wrapText="1"/>
    </xf>
    <xf numFmtId="0" fontId="0" fillId="0" borderId="0" xfId="0"/>
    <xf numFmtId="0" fontId="0" fillId="0" borderId="0" xfId="0" applyAlignment="1">
      <alignment wrapText="1"/>
    </xf>
    <xf numFmtId="0" fontId="0" fillId="2" borderId="1" xfId="0" applyFill="1" applyBorder="1" applyAlignment="1">
      <alignment wrapText="1"/>
    </xf>
    <xf numFmtId="0" fontId="0" fillId="0" borderId="1" xfId="0" applyBorder="1"/>
    <xf numFmtId="0" fontId="0" fillId="0" borderId="1" xfId="0" applyBorder="1" applyAlignment="1">
      <alignment wrapText="1"/>
    </xf>
    <xf numFmtId="0" fontId="13" fillId="5" borderId="1" xfId="0" applyFont="1" applyFill="1" applyBorder="1" applyAlignment="1"/>
    <xf numFmtId="0" fontId="13" fillId="5" borderId="1" xfId="0" applyFont="1" applyFill="1" applyBorder="1" applyAlignment="1">
      <alignment wrapText="1"/>
    </xf>
    <xf numFmtId="0" fontId="11" fillId="0" borderId="0" xfId="0" applyFont="1" applyAlignment="1">
      <alignment horizontal="left" vertical="center"/>
    </xf>
    <xf numFmtId="0" fontId="8" fillId="0" borderId="1" xfId="0" quotePrefix="1" applyNumberFormat="1" applyFont="1" applyBorder="1" applyAlignment="1">
      <alignment horizontal="left" wrapText="1"/>
    </xf>
    <xf numFmtId="15" fontId="0" fillId="6" borderId="2" xfId="0" applyNumberFormat="1" applyFont="1" applyFill="1" applyBorder="1" applyAlignment="1">
      <alignment wrapText="1"/>
    </xf>
    <xf numFmtId="20" fontId="0" fillId="0" borderId="0" xfId="0" applyNumberFormat="1" applyAlignment="1">
      <alignment wrapText="1"/>
    </xf>
    <xf numFmtId="167" fontId="21" fillId="0" borderId="0" xfId="0" applyNumberFormat="1" applyFont="1"/>
    <xf numFmtId="0" fontId="6" fillId="0" borderId="1" xfId="63" applyBorder="1" applyAlignment="1" applyProtection="1">
      <alignment horizontal="center"/>
    </xf>
    <xf numFmtId="167" fontId="5" fillId="0" borderId="1" xfId="0" applyNumberFormat="1" applyFont="1" applyBorder="1" applyAlignment="1">
      <alignment horizontal="center"/>
    </xf>
    <xf numFmtId="0" fontId="0" fillId="0" borderId="1" xfId="0" applyBorder="1" applyAlignment="1">
      <alignment horizontal="center"/>
    </xf>
    <xf numFmtId="0" fontId="22" fillId="0" borderId="0" xfId="0" applyFont="1"/>
    <xf numFmtId="0" fontId="23" fillId="0" borderId="0" xfId="0" quotePrefix="1" applyFont="1"/>
    <xf numFmtId="0" fontId="2" fillId="0" borderId="0" xfId="0" applyFont="1"/>
    <xf numFmtId="0" fontId="2" fillId="6" borderId="20" xfId="0" applyFont="1" applyFill="1" applyBorder="1"/>
    <xf numFmtId="0" fontId="2" fillId="6" borderId="43" xfId="0" applyFont="1" applyFill="1" applyBorder="1"/>
    <xf numFmtId="0" fontId="2" fillId="6" borderId="21" xfId="0" applyFont="1" applyFill="1" applyBorder="1"/>
    <xf numFmtId="0" fontId="2" fillId="6" borderId="44" xfId="0" applyFont="1" applyFill="1" applyBorder="1"/>
    <xf numFmtId="0" fontId="2" fillId="6" borderId="0" xfId="0" applyFont="1" applyFill="1" applyBorder="1"/>
    <xf numFmtId="0" fontId="2" fillId="6" borderId="45" xfId="0" applyFont="1" applyFill="1" applyBorder="1"/>
    <xf numFmtId="0" fontId="0" fillId="0" borderId="0" xfId="0" quotePrefix="1"/>
    <xf numFmtId="0" fontId="5" fillId="0" borderId="0" xfId="0" applyFont="1" applyFill="1" applyBorder="1" applyAlignment="1"/>
    <xf numFmtId="2" fontId="5" fillId="0" borderId="0" xfId="0" applyNumberFormat="1" applyFont="1" applyFill="1" applyBorder="1" applyAlignment="1"/>
    <xf numFmtId="2" fontId="5" fillId="0" borderId="48" xfId="0" applyNumberFormat="1" applyFont="1" applyFill="1" applyBorder="1" applyAlignment="1">
      <alignment horizontal="center" vertical="center" wrapText="1"/>
    </xf>
    <xf numFmtId="2" fontId="5" fillId="0" borderId="49" xfId="0" applyNumberFormat="1" applyFont="1" applyFill="1" applyBorder="1" applyAlignment="1">
      <alignment horizontal="center" vertical="center" wrapText="1"/>
    </xf>
    <xf numFmtId="0" fontId="0" fillId="0" borderId="50" xfId="0" applyBorder="1" applyAlignment="1">
      <alignment horizontal="center" wrapText="1"/>
    </xf>
    <xf numFmtId="0" fontId="0" fillId="0" borderId="51" xfId="0" applyBorder="1" applyAlignment="1">
      <alignment horizontal="center" wrapText="1"/>
    </xf>
    <xf numFmtId="0" fontId="0" fillId="0" borderId="51" xfId="0" applyBorder="1" applyAlignment="1">
      <alignment horizontal="center"/>
    </xf>
    <xf numFmtId="0" fontId="5" fillId="0" borderId="51" xfId="0" applyFont="1" applyFill="1" applyBorder="1" applyAlignment="1">
      <alignment horizontal="center"/>
    </xf>
    <xf numFmtId="0" fontId="26" fillId="0" borderId="51" xfId="0" applyFont="1" applyBorder="1" applyAlignment="1">
      <alignment horizontal="center"/>
    </xf>
    <xf numFmtId="2" fontId="5" fillId="0" borderId="52" xfId="0" applyNumberFormat="1" applyFont="1" applyFill="1" applyBorder="1" applyAlignment="1">
      <alignment horizontal="center" vertical="center" wrapText="1"/>
    </xf>
    <xf numFmtId="2" fontId="17" fillId="0" borderId="29" xfId="0"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165" fontId="5" fillId="0" borderId="46" xfId="0" applyNumberFormat="1" applyFont="1" applyFill="1" applyBorder="1"/>
    <xf numFmtId="165" fontId="5" fillId="0" borderId="47" xfId="0" applyNumberFormat="1" applyFont="1" applyFill="1" applyBorder="1"/>
    <xf numFmtId="1" fontId="5" fillId="0" borderId="46" xfId="0" applyNumberFormat="1" applyFont="1" applyFill="1" applyBorder="1"/>
    <xf numFmtId="1" fontId="5" fillId="0" borderId="19" xfId="0" applyNumberFormat="1" applyFont="1" applyFill="1" applyBorder="1"/>
    <xf numFmtId="167" fontId="0" fillId="0" borderId="19" xfId="0" applyNumberFormat="1" applyBorder="1"/>
    <xf numFmtId="2" fontId="5" fillId="0" borderId="19" xfId="0" applyNumberFormat="1" applyFont="1" applyFill="1" applyBorder="1"/>
    <xf numFmtId="165" fontId="5" fillId="0" borderId="53" xfId="0" applyNumberFormat="1" applyFont="1" applyFill="1" applyBorder="1"/>
    <xf numFmtId="165" fontId="17" fillId="0" borderId="54" xfId="0" applyNumberFormat="1" applyFont="1" applyFill="1" applyBorder="1"/>
    <xf numFmtId="167" fontId="5" fillId="0" borderId="0" xfId="0" applyNumberFormat="1" applyFont="1" applyFill="1" applyBorder="1"/>
    <xf numFmtId="165" fontId="5" fillId="0" borderId="10" xfId="0" applyNumberFormat="1" applyFont="1" applyFill="1" applyBorder="1"/>
    <xf numFmtId="1" fontId="5" fillId="0" borderId="9" xfId="0" applyNumberFormat="1" applyFont="1" applyFill="1" applyBorder="1"/>
    <xf numFmtId="1" fontId="5" fillId="0" borderId="1" xfId="0" applyNumberFormat="1" applyFont="1" applyFill="1" applyBorder="1"/>
    <xf numFmtId="167" fontId="0" fillId="0" borderId="1" xfId="0" applyNumberFormat="1" applyBorder="1"/>
    <xf numFmtId="2" fontId="5" fillId="0" borderId="1" xfId="0" applyNumberFormat="1" applyFont="1" applyFill="1" applyBorder="1"/>
    <xf numFmtId="165" fontId="5" fillId="0" borderId="2" xfId="0" applyNumberFormat="1" applyFont="1" applyFill="1" applyBorder="1"/>
    <xf numFmtId="165" fontId="17" fillId="0" borderId="55" xfId="0" applyNumberFormat="1" applyFont="1" applyFill="1" applyBorder="1"/>
    <xf numFmtId="167" fontId="5" fillId="0" borderId="0" xfId="0" quotePrefix="1" applyNumberFormat="1" applyFont="1" applyFill="1" applyBorder="1"/>
    <xf numFmtId="0" fontId="0" fillId="0" borderId="0" xfId="0" applyAlignment="1">
      <alignment horizontal="left"/>
    </xf>
    <xf numFmtId="2" fontId="0" fillId="0" borderId="0" xfId="0" applyNumberFormat="1"/>
    <xf numFmtId="0" fontId="5" fillId="0" borderId="0" xfId="0" applyFont="1" applyFill="1" applyBorder="1"/>
    <xf numFmtId="0" fontId="2" fillId="6" borderId="25" xfId="0" applyFont="1" applyFill="1" applyBorder="1"/>
    <xf numFmtId="0" fontId="2" fillId="6" borderId="56" xfId="0" applyFont="1" applyFill="1" applyBorder="1"/>
    <xf numFmtId="0" fontId="2" fillId="6" borderId="26" xfId="0" applyFont="1" applyFill="1" applyBorder="1"/>
    <xf numFmtId="165" fontId="5" fillId="0" borderId="13" xfId="0" applyNumberFormat="1" applyFont="1" applyFill="1" applyBorder="1"/>
    <xf numFmtId="1" fontId="5" fillId="0" borderId="11" xfId="0" applyNumberFormat="1" applyFont="1" applyFill="1" applyBorder="1"/>
    <xf numFmtId="1" fontId="5" fillId="0" borderId="12" xfId="0" applyNumberFormat="1" applyFont="1" applyFill="1" applyBorder="1"/>
    <xf numFmtId="167" fontId="0" fillId="0" borderId="12" xfId="0" applyNumberFormat="1" applyBorder="1"/>
    <xf numFmtId="2" fontId="5" fillId="0" borderId="12" xfId="0" applyNumberFormat="1" applyFont="1" applyFill="1" applyBorder="1"/>
    <xf numFmtId="165" fontId="5" fillId="0" borderId="57" xfId="0" applyNumberFormat="1" applyFont="1" applyFill="1" applyBorder="1"/>
    <xf numFmtId="165" fontId="17" fillId="0" borderId="58" xfId="0" applyNumberFormat="1" applyFont="1" applyFill="1" applyBorder="1"/>
    <xf numFmtId="0" fontId="17" fillId="0" borderId="0" xfId="0" applyFont="1" applyFill="1" applyBorder="1" applyAlignment="1"/>
    <xf numFmtId="0" fontId="0" fillId="0" borderId="0" xfId="0" applyFill="1" applyBorder="1"/>
    <xf numFmtId="0" fontId="0" fillId="0" borderId="0" xfId="0" applyFill="1" applyBorder="1" applyAlignment="1"/>
    <xf numFmtId="0" fontId="0" fillId="0" borderId="0" xfId="0" applyBorder="1" applyAlignment="1"/>
    <xf numFmtId="2" fontId="17" fillId="0" borderId="0" xfId="0" applyNumberFormat="1" applyFont="1" applyFill="1" applyBorder="1"/>
    <xf numFmtId="0" fontId="8" fillId="0" borderId="0" xfId="0" applyFont="1" applyFill="1" applyBorder="1" applyAlignment="1"/>
    <xf numFmtId="0" fontId="8" fillId="0" borderId="20" xfId="0" applyFont="1" applyBorder="1" applyAlignment="1"/>
    <xf numFmtId="0" fontId="8" fillId="0" borderId="43" xfId="0" applyFont="1" applyBorder="1" applyAlignment="1"/>
    <xf numFmtId="0" fontId="8" fillId="0" borderId="21" xfId="0" applyFont="1" applyBorder="1" applyAlignment="1"/>
    <xf numFmtId="0" fontId="8" fillId="0" borderId="0" xfId="0" applyFont="1" applyBorder="1" applyAlignment="1"/>
    <xf numFmtId="0" fontId="0" fillId="0" borderId="25" xfId="0" applyFont="1" applyBorder="1" applyAlignment="1"/>
    <xf numFmtId="0" fontId="0" fillId="0" borderId="56" xfId="0" applyFont="1" applyBorder="1" applyAlignment="1"/>
    <xf numFmtId="0" fontId="0" fillId="0" borderId="26" xfId="0" applyFont="1" applyBorder="1" applyAlignment="1"/>
    <xf numFmtId="0" fontId="0" fillId="0" borderId="0" xfId="0" applyFont="1" applyFill="1" applyBorder="1" applyAlignment="1"/>
    <xf numFmtId="0" fontId="0" fillId="0" borderId="0" xfId="0" applyFont="1" applyBorder="1" applyAlignment="1"/>
    <xf numFmtId="0" fontId="8" fillId="0" borderId="11" xfId="0" applyFont="1" applyBorder="1" applyAlignment="1">
      <alignment vertical="center"/>
    </xf>
    <xf numFmtId="2" fontId="27" fillId="14" borderId="1" xfId="0" applyNumberFormat="1" applyFont="1" applyFill="1" applyBorder="1" applyAlignment="1">
      <alignment horizontal="center" vertical="center" wrapText="1"/>
    </xf>
    <xf numFmtId="2" fontId="27" fillId="15" borderId="1" xfId="0" applyNumberFormat="1" applyFont="1" applyFill="1" applyBorder="1" applyAlignment="1">
      <alignment horizontal="center" vertical="center" wrapText="1"/>
    </xf>
    <xf numFmtId="2" fontId="27" fillId="16" borderId="1" xfId="0" applyNumberFormat="1" applyFont="1" applyFill="1" applyBorder="1" applyAlignment="1">
      <alignment horizontal="center" vertical="center" wrapText="1"/>
    </xf>
    <xf numFmtId="2" fontId="27" fillId="17" borderId="10" xfId="0" applyNumberFormat="1" applyFont="1" applyFill="1" applyBorder="1" applyAlignment="1">
      <alignment horizontal="center" vertical="center" wrapText="1"/>
    </xf>
    <xf numFmtId="165" fontId="8" fillId="0" borderId="0" xfId="0" applyNumberFormat="1" applyFont="1" applyFill="1" applyBorder="1" applyAlignment="1">
      <alignment horizontal="right"/>
    </xf>
    <xf numFmtId="2" fontId="5" fillId="5" borderId="19" xfId="0" applyNumberFormat="1" applyFont="1" applyFill="1" applyBorder="1" applyAlignment="1">
      <alignment horizontal="center" vertical="center" wrapText="1"/>
    </xf>
    <xf numFmtId="2" fontId="5" fillId="5" borderId="47" xfId="0" applyNumberFormat="1" applyFont="1" applyFill="1" applyBorder="1" applyAlignment="1">
      <alignment horizontal="center" vertical="center" wrapText="1"/>
    </xf>
    <xf numFmtId="0" fontId="8" fillId="13" borderId="6" xfId="0" applyFont="1" applyFill="1" applyBorder="1"/>
    <xf numFmtId="165" fontId="8" fillId="13" borderId="19" xfId="0" applyNumberFormat="1" applyFont="1" applyFill="1" applyBorder="1" applyAlignment="1">
      <alignment horizontal="right"/>
    </xf>
    <xf numFmtId="165" fontId="8" fillId="13" borderId="47" xfId="0" applyNumberFormat="1" applyFont="1" applyFill="1" applyBorder="1" applyAlignment="1">
      <alignment horizontal="right"/>
    </xf>
    <xf numFmtId="166" fontId="0" fillId="0" borderId="0" xfId="69" applyNumberFormat="1" applyFont="1" applyFill="1" applyBorder="1" applyAlignment="1">
      <alignment horizontal="right"/>
    </xf>
    <xf numFmtId="166" fontId="5" fillId="5" borderId="1" xfId="69" applyNumberFormat="1" applyFont="1" applyFill="1" applyBorder="1" applyAlignment="1">
      <alignment vertical="top" wrapText="1"/>
    </xf>
    <xf numFmtId="166" fontId="5" fillId="5" borderId="10" xfId="69" applyNumberFormat="1" applyFont="1" applyFill="1" applyBorder="1" applyAlignment="1">
      <alignment vertical="top" wrapText="1"/>
    </xf>
    <xf numFmtId="166" fontId="5" fillId="0" borderId="0" xfId="69" applyNumberFormat="1" applyFont="1" applyFill="1" applyBorder="1" applyAlignment="1">
      <alignment vertical="top" wrapText="1"/>
    </xf>
    <xf numFmtId="0" fontId="28" fillId="0" borderId="9" xfId="0" applyFont="1" applyFill="1" applyBorder="1"/>
    <xf numFmtId="166" fontId="28" fillId="0" borderId="1" xfId="69" applyNumberFormat="1" applyFont="1" applyFill="1" applyBorder="1" applyAlignment="1">
      <alignment horizontal="right"/>
    </xf>
    <xf numFmtId="166" fontId="28" fillId="0" borderId="10" xfId="69" applyNumberFormat="1" applyFont="1" applyFill="1" applyBorder="1" applyAlignment="1">
      <alignment horizontal="right"/>
    </xf>
    <xf numFmtId="165" fontId="0" fillId="0" borderId="0" xfId="0" applyNumberFormat="1" applyFill="1" applyBorder="1" applyAlignment="1">
      <alignment horizontal="right"/>
    </xf>
    <xf numFmtId="165" fontId="0" fillId="0" borderId="1" xfId="0" applyNumberFormat="1" applyBorder="1" applyAlignment="1">
      <alignment horizontal="right"/>
    </xf>
    <xf numFmtId="165" fontId="0" fillId="0" borderId="10" xfId="0" applyNumberFormat="1" applyBorder="1" applyAlignment="1">
      <alignment horizontal="right"/>
    </xf>
    <xf numFmtId="0" fontId="0" fillId="0" borderId="0" xfId="0" applyFill="1" applyBorder="1" applyAlignment="1">
      <alignment horizontal="right" wrapText="1"/>
    </xf>
    <xf numFmtId="167" fontId="5" fillId="0" borderId="0" xfId="0" applyNumberFormat="1" applyFont="1" applyFill="1" applyBorder="1" applyAlignment="1">
      <alignment horizontal="right" wrapText="1"/>
    </xf>
    <xf numFmtId="165" fontId="0" fillId="0" borderId="0" xfId="0" applyNumberFormat="1" applyFill="1" applyBorder="1" applyAlignment="1">
      <alignment horizontal="right" wrapText="1"/>
    </xf>
    <xf numFmtId="0" fontId="0" fillId="18" borderId="9" xfId="0" applyFill="1" applyBorder="1"/>
    <xf numFmtId="0" fontId="0" fillId="18" borderId="1" xfId="0" applyFill="1" applyBorder="1" applyAlignment="1">
      <alignment horizontal="left" wrapText="1"/>
    </xf>
    <xf numFmtId="0" fontId="0" fillId="18" borderId="10" xfId="0" applyFill="1" applyBorder="1" applyAlignment="1">
      <alignment horizontal="left" wrapText="1"/>
    </xf>
    <xf numFmtId="0" fontId="5" fillId="18" borderId="1" xfId="0" applyFont="1" applyFill="1" applyBorder="1" applyAlignment="1">
      <alignment horizontal="right"/>
    </xf>
    <xf numFmtId="0" fontId="5" fillId="18" borderId="10" xfId="0" applyFont="1" applyFill="1" applyBorder="1" applyAlignment="1">
      <alignment horizontal="right"/>
    </xf>
    <xf numFmtId="1" fontId="5" fillId="18" borderId="1" xfId="0" applyNumberFormat="1" applyFont="1" applyFill="1" applyBorder="1" applyAlignment="1">
      <alignment horizontal="right" vertical="center" wrapText="1" indent="2"/>
    </xf>
    <xf numFmtId="1" fontId="5" fillId="18" borderId="10" xfId="0" applyNumberFormat="1" applyFont="1" applyFill="1" applyBorder="1" applyAlignment="1">
      <alignment horizontal="right" vertical="center" wrapText="1" indent="2"/>
    </xf>
    <xf numFmtId="0" fontId="0" fillId="18" borderId="11" xfId="0" applyFill="1" applyBorder="1"/>
    <xf numFmtId="1" fontId="5" fillId="18" borderId="12" xfId="0" applyNumberFormat="1" applyFont="1" applyFill="1" applyBorder="1" applyAlignment="1">
      <alignment horizontal="right" vertical="center" wrapText="1" indent="2"/>
    </xf>
    <xf numFmtId="1" fontId="5" fillId="18" borderId="13" xfId="0" applyNumberFormat="1" applyFont="1" applyFill="1" applyBorder="1" applyAlignment="1">
      <alignment horizontal="right" vertical="center" wrapText="1" indent="2"/>
    </xf>
    <xf numFmtId="0" fontId="0" fillId="0" borderId="0" xfId="0" applyFill="1" applyBorder="1" applyAlignment="1">
      <alignment horizontal="left"/>
    </xf>
    <xf numFmtId="167" fontId="5" fillId="0" borderId="0" xfId="0" applyNumberFormat="1" applyFont="1" applyFill="1" applyBorder="1" applyAlignment="1">
      <alignment horizontal="left"/>
    </xf>
    <xf numFmtId="0" fontId="0" fillId="0" borderId="0" xfId="0" applyFill="1" applyBorder="1" applyAlignment="1">
      <alignment horizontal="left" wrapText="1"/>
    </xf>
    <xf numFmtId="167" fontId="5" fillId="0" borderId="0" xfId="0" applyNumberFormat="1" applyFont="1" applyFill="1" applyBorder="1" applyAlignment="1">
      <alignment horizontal="left" wrapText="1"/>
    </xf>
    <xf numFmtId="0" fontId="5" fillId="0" borderId="0" xfId="0" applyFont="1" applyFill="1" applyBorder="1" applyAlignment="1">
      <alignment horizontal="right"/>
    </xf>
    <xf numFmtId="1" fontId="5" fillId="0" borderId="0" xfId="0" applyNumberFormat="1" applyFont="1" applyFill="1" applyBorder="1" applyAlignment="1">
      <alignment horizontal="right" vertical="center" wrapText="1" indent="2"/>
    </xf>
    <xf numFmtId="2" fontId="5" fillId="11" borderId="11" xfId="0" applyNumberFormat="1" applyFont="1" applyFill="1" applyBorder="1" applyAlignment="1">
      <alignment vertical="top" wrapText="1"/>
    </xf>
    <xf numFmtId="166" fontId="5" fillId="5" borderId="12" xfId="69" applyNumberFormat="1" applyFont="1" applyFill="1" applyBorder="1" applyAlignment="1">
      <alignment vertical="top" wrapText="1"/>
    </xf>
    <xf numFmtId="166" fontId="5" fillId="5" borderId="13" xfId="69" applyNumberFormat="1" applyFont="1" applyFill="1" applyBorder="1" applyAlignment="1">
      <alignment vertical="top" wrapText="1"/>
    </xf>
    <xf numFmtId="0" fontId="0" fillId="0" borderId="61" xfId="0" applyFill="1" applyBorder="1"/>
    <xf numFmtId="10" fontId="0" fillId="19" borderId="62" xfId="0" applyNumberFormat="1" applyFill="1" applyBorder="1"/>
    <xf numFmtId="0" fontId="0" fillId="0" borderId="63" xfId="0" applyFill="1" applyBorder="1"/>
    <xf numFmtId="10" fontId="0" fillId="19" borderId="64" xfId="0" applyNumberFormat="1" applyFill="1" applyBorder="1"/>
    <xf numFmtId="2" fontId="0" fillId="10" borderId="67" xfId="0" applyNumberFormat="1" applyFont="1" applyFill="1" applyBorder="1"/>
    <xf numFmtId="44" fontId="0" fillId="0" borderId="0" xfId="0" applyNumberFormat="1" applyAlignment="1">
      <alignment wrapText="1"/>
    </xf>
    <xf numFmtId="1" fontId="0" fillId="0" borderId="0" xfId="68" applyNumberFormat="1" applyFont="1" applyAlignment="1">
      <alignment wrapText="1"/>
    </xf>
    <xf numFmtId="1" fontId="0" fillId="0" borderId="0" xfId="0" applyNumberFormat="1" applyAlignment="1">
      <alignment wrapText="1"/>
    </xf>
    <xf numFmtId="0" fontId="29" fillId="0" borderId="0" xfId="0" applyFont="1"/>
    <xf numFmtId="2" fontId="8" fillId="0" borderId="65" xfId="0" applyNumberFormat="1" applyFont="1" applyFill="1" applyBorder="1" applyAlignment="1">
      <alignment wrapText="1"/>
    </xf>
    <xf numFmtId="2" fontId="8" fillId="10" borderId="66" xfId="0" applyNumberFormat="1" applyFont="1" applyFill="1" applyBorder="1" applyAlignment="1">
      <alignment wrapText="1"/>
    </xf>
    <xf numFmtId="2" fontId="0" fillId="0" borderId="63" xfId="0" applyNumberFormat="1" applyFont="1" applyFill="1" applyBorder="1"/>
    <xf numFmtId="2" fontId="0" fillId="0" borderId="68" xfId="0" applyNumberFormat="1" applyFont="1" applyFill="1" applyBorder="1"/>
    <xf numFmtId="165" fontId="17" fillId="6" borderId="55" xfId="0" applyNumberFormat="1" applyFont="1" applyFill="1" applyBorder="1"/>
    <xf numFmtId="0" fontId="8" fillId="6" borderId="11" xfId="0" applyFont="1" applyFill="1" applyBorder="1"/>
    <xf numFmtId="165" fontId="8" fillId="6" borderId="12" xfId="0" applyNumberFormat="1" applyFont="1" applyFill="1" applyBorder="1" applyAlignment="1">
      <alignment horizontal="right"/>
    </xf>
    <xf numFmtId="165" fontId="8" fillId="6" borderId="13" xfId="0" applyNumberFormat="1" applyFont="1" applyFill="1" applyBorder="1" applyAlignment="1">
      <alignment horizontal="right"/>
    </xf>
    <xf numFmtId="168" fontId="0" fillId="0" borderId="0" xfId="68" applyNumberFormat="1" applyFont="1" applyAlignment="1">
      <alignment wrapText="1"/>
    </xf>
    <xf numFmtId="0" fontId="30" fillId="0" borderId="0" xfId="0" applyFont="1" applyAlignment="1">
      <alignment horizontal="center" vertical="center"/>
    </xf>
    <xf numFmtId="0" fontId="33" fillId="0" borderId="0" xfId="0" applyFont="1" applyAlignment="1">
      <alignment horizontal="center" vertical="center"/>
    </xf>
    <xf numFmtId="0" fontId="12" fillId="0" borderId="0" xfId="0" applyFont="1" applyAlignment="1">
      <alignment horizontal="left" vertical="center"/>
    </xf>
    <xf numFmtId="0" fontId="0" fillId="2" borderId="5" xfId="0" applyFill="1" applyBorder="1" applyAlignment="1">
      <alignment horizontal="center" vertical="center" wrapText="1"/>
    </xf>
    <xf numFmtId="0" fontId="0" fillId="2" borderId="19" xfId="0" applyFill="1" applyBorder="1" applyAlignment="1">
      <alignment horizontal="center" vertical="center" wrapText="1"/>
    </xf>
    <xf numFmtId="0" fontId="8" fillId="4" borderId="2" xfId="0" applyFont="1" applyFill="1" applyBorder="1" applyAlignment="1">
      <alignment horizontal="left" vertical="top" wrapText="1"/>
    </xf>
    <xf numFmtId="0" fontId="8" fillId="4" borderId="3" xfId="0" applyFont="1" applyFill="1" applyBorder="1" applyAlignment="1">
      <alignment horizontal="left" vertical="top"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1" xfId="0" applyFill="1" applyBorder="1" applyAlignment="1">
      <alignment horizontal="center" vertical="center" wrapText="1"/>
    </xf>
    <xf numFmtId="0" fontId="0" fillId="0" borderId="3" xfId="0" applyBorder="1" applyAlignment="1">
      <alignment wrapText="1"/>
    </xf>
    <xf numFmtId="0" fontId="0" fillId="0" borderId="4" xfId="0" applyBorder="1" applyAlignment="1">
      <alignment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8" borderId="2" xfId="0" applyFill="1" applyBorder="1" applyAlignment="1">
      <alignment horizontal="center" wrapText="1"/>
    </xf>
    <xf numFmtId="0" fontId="0" fillId="8" borderId="3" xfId="0" applyFill="1" applyBorder="1" applyAlignment="1">
      <alignment horizontal="center" wrapText="1"/>
    </xf>
    <xf numFmtId="0" fontId="0" fillId="2" borderId="4" xfId="0" applyFill="1" applyBorder="1" applyAlignment="1">
      <alignment horizontal="center" wrapText="1"/>
    </xf>
    <xf numFmtId="0" fontId="0" fillId="9" borderId="2" xfId="0" applyFill="1" applyBorder="1" applyAlignment="1">
      <alignment horizontal="center" wrapText="1"/>
    </xf>
    <xf numFmtId="0" fontId="0" fillId="9" borderId="3" xfId="0" applyFill="1" applyBorder="1" applyAlignment="1">
      <alignment horizontal="center" wrapText="1"/>
    </xf>
    <xf numFmtId="0" fontId="17" fillId="11" borderId="1" xfId="0" applyFont="1" applyFill="1" applyBorder="1" applyAlignment="1">
      <alignment horizontal="left"/>
    </xf>
    <xf numFmtId="0" fontId="17" fillId="12" borderId="1" xfId="0" applyFont="1" applyFill="1" applyBorder="1" applyAlignment="1">
      <alignment horizontal="left"/>
    </xf>
    <xf numFmtId="0" fontId="8" fillId="0" borderId="5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17" fillId="0" borderId="22" xfId="0" applyFont="1" applyBorder="1" applyAlignment="1">
      <alignment horizontal="center"/>
    </xf>
    <xf numFmtId="0" fontId="17" fillId="0" borderId="23" xfId="0" applyFont="1" applyBorder="1" applyAlignment="1">
      <alignment horizontal="center"/>
    </xf>
    <xf numFmtId="0" fontId="17" fillId="0" borderId="24" xfId="0" applyFont="1"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8" fillId="0" borderId="20" xfId="0" applyFont="1" applyBorder="1" applyAlignment="1">
      <alignment horizontal="center"/>
    </xf>
    <xf numFmtId="0" fontId="8" fillId="0" borderId="43" xfId="0" applyFont="1" applyBorder="1" applyAlignment="1">
      <alignment horizontal="center"/>
    </xf>
    <xf numFmtId="0" fontId="8" fillId="0" borderId="21" xfId="0" applyFont="1" applyBorder="1" applyAlignment="1">
      <alignment horizontal="center"/>
    </xf>
    <xf numFmtId="0" fontId="17" fillId="0" borderId="1" xfId="0" applyFont="1" applyBorder="1" applyAlignment="1">
      <alignment horizontal="left"/>
    </xf>
    <xf numFmtId="0" fontId="18" fillId="0" borderId="1" xfId="0" applyFont="1" applyBorder="1" applyAlignment="1">
      <alignment horizontal="left"/>
    </xf>
    <xf numFmtId="0" fontId="0" fillId="0" borderId="29" xfId="0"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9" fillId="0" borderId="0" xfId="0" applyFont="1" applyAlignment="1">
      <alignment horizontal="left"/>
    </xf>
    <xf numFmtId="0" fontId="11" fillId="0" borderId="0" xfId="0" applyFont="1" applyAlignment="1">
      <alignment horizontal="left" vertical="center"/>
    </xf>
    <xf numFmtId="0" fontId="9" fillId="0" borderId="16" xfId="0" applyFont="1" applyBorder="1" applyAlignment="1">
      <alignment horizontal="left"/>
    </xf>
  </cellXfs>
  <cellStyles count="73">
    <cellStyle name="Currency" xfId="68"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70" builtinId="9" hidden="1"/>
    <cellStyle name="Followed Hyperlink" xfId="71" builtinId="9" hidden="1"/>
    <cellStyle name="Followed Hyperlink" xfId="7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cellStyle name="Normal" xfId="0" builtinId="0"/>
    <cellStyle name="Percent" xfId="69" builtinId="5"/>
  </cellStyles>
  <dxfs count="0"/>
  <tableStyles count="0" defaultTableStyle="TableStyleMedium2" defaultPivotStyle="PivotStyleLight16"/>
  <colors>
    <mruColors>
      <color rgb="FFF3F7B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externalLink" Target="externalLinks/externalLink1.xml"/><Relationship Id="rId9" Type="http://schemas.openxmlformats.org/officeDocument/2006/relationships/theme" Target="theme/theme1.xml"/><Relationship Id="rId1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161924</xdr:colOff>
      <xdr:row>18</xdr:row>
      <xdr:rowOff>171449</xdr:rowOff>
    </xdr:from>
    <xdr:to>
      <xdr:col>38</xdr:col>
      <xdr:colOff>567779</xdr:colOff>
      <xdr:row>59</xdr:row>
      <xdr:rowOff>142875</xdr:rowOff>
    </xdr:to>
    <xdr:grpSp>
      <xdr:nvGrpSpPr>
        <xdr:cNvPr id="30" name="Group 29"/>
        <xdr:cNvGrpSpPr/>
      </xdr:nvGrpSpPr>
      <xdr:grpSpPr>
        <a:xfrm>
          <a:off x="15782924" y="3486149"/>
          <a:ext cx="13867855" cy="8366126"/>
          <a:chOff x="14989174" y="1171574"/>
          <a:chExt cx="12470855" cy="9036051"/>
        </a:xfrm>
      </xdr:grpSpPr>
      <xdr:sp macro="" textlink="">
        <xdr:nvSpPr>
          <xdr:cNvPr id="31" name="Rounded Rectangle 30"/>
          <xdr:cNvSpPr/>
        </xdr:nvSpPr>
        <xdr:spPr>
          <a:xfrm>
            <a:off x="14989174" y="1171574"/>
            <a:ext cx="1358900" cy="922337"/>
          </a:xfrm>
          <a:prstGeom prst="roundRect">
            <a:avLst/>
          </a:prstGeom>
          <a:solidFill>
            <a:schemeClr val="tx2">
              <a:lumMod val="50000"/>
            </a:schemeClr>
          </a:solidFill>
        </xdr:spPr>
        <xdr:style>
          <a:lnRef idx="1">
            <a:schemeClr val="dk1"/>
          </a:lnRef>
          <a:fillRef idx="3">
            <a:schemeClr val="dk1"/>
          </a:fillRef>
          <a:effectRef idx="2">
            <a:schemeClr val="dk1"/>
          </a:effectRef>
          <a:fontRef idx="minor">
            <a:schemeClr val="lt1"/>
          </a:fontRef>
        </xdr:style>
        <xdr:txBody>
          <a:bodyPr vertOverflow="clip" rtlCol="0" anchor="ctr"/>
          <a:lstStyle/>
          <a:p>
            <a:pPr algn="ctr"/>
            <a:r>
              <a:rPr lang="en-US" sz="1100"/>
              <a:t>Energy in Water</a:t>
            </a:r>
          </a:p>
        </xdr:txBody>
      </xdr:sp>
      <xdr:sp macro="" textlink="">
        <xdr:nvSpPr>
          <xdr:cNvPr id="32" name="Rounded Rectangle 31"/>
          <xdr:cNvSpPr/>
        </xdr:nvSpPr>
        <xdr:spPr>
          <a:xfrm>
            <a:off x="15716647" y="2541984"/>
            <a:ext cx="1358899" cy="916781"/>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Energy  extracted by</a:t>
            </a:r>
            <a:r>
              <a:rPr lang="en-US" sz="1100" baseline="0"/>
              <a:t> turbines</a:t>
            </a:r>
            <a:endParaRPr lang="en-US" sz="1100"/>
          </a:p>
        </xdr:txBody>
      </xdr:sp>
      <xdr:sp macro="" textlink="">
        <xdr:nvSpPr>
          <xdr:cNvPr id="33" name="Rounded Rectangle 32"/>
          <xdr:cNvSpPr/>
        </xdr:nvSpPr>
        <xdr:spPr>
          <a:xfrm>
            <a:off x="16444119" y="3894137"/>
            <a:ext cx="1358899" cy="9144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Driveline</a:t>
            </a:r>
            <a:r>
              <a:rPr lang="en-US" sz="1100" baseline="0"/>
              <a:t> converts and carries mechanical energy</a:t>
            </a:r>
            <a:endParaRPr lang="en-US" sz="1100"/>
          </a:p>
        </xdr:txBody>
      </xdr:sp>
      <xdr:sp macro="" textlink="">
        <xdr:nvSpPr>
          <xdr:cNvPr id="34" name="Rounded Rectangle 33"/>
          <xdr:cNvSpPr/>
        </xdr:nvSpPr>
        <xdr:spPr>
          <a:xfrm>
            <a:off x="17171591" y="5243909"/>
            <a:ext cx="1354931" cy="9144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Generator </a:t>
            </a:r>
            <a:r>
              <a:rPr lang="en-US" sz="1100" baseline="0"/>
              <a:t> converts and carries electrical energy</a:t>
            </a:r>
            <a:endParaRPr lang="en-US" sz="1100"/>
          </a:p>
        </xdr:txBody>
      </xdr:sp>
      <xdr:sp macro="" textlink="">
        <xdr:nvSpPr>
          <xdr:cNvPr id="35" name="Rounded Rectangle 34"/>
          <xdr:cNvSpPr/>
        </xdr:nvSpPr>
        <xdr:spPr>
          <a:xfrm>
            <a:off x="17895095" y="6593681"/>
            <a:ext cx="1358899" cy="914400"/>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rtlCol="0" anchor="ctr"/>
          <a:lstStyle/>
          <a:p>
            <a:pPr algn="ctr"/>
            <a:r>
              <a:rPr lang="en-US" sz="1100"/>
              <a:t>Electricity is transmitted to shore</a:t>
            </a:r>
          </a:p>
        </xdr:txBody>
      </xdr:sp>
      <xdr:sp macro="" textlink="">
        <xdr:nvSpPr>
          <xdr:cNvPr id="36" name="Rounded Rectangle 35"/>
          <xdr:cNvSpPr/>
        </xdr:nvSpPr>
        <xdr:spPr>
          <a:xfrm>
            <a:off x="18622567" y="7943453"/>
            <a:ext cx="1358899" cy="914400"/>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rtlCol="0" anchor="ctr"/>
          <a:lstStyle/>
          <a:p>
            <a:pPr algn="ctr"/>
            <a:r>
              <a:rPr lang="en-US" sz="1100"/>
              <a:t>Electricity is converted </a:t>
            </a:r>
            <a:r>
              <a:rPr lang="en-US" sz="1100" baseline="0"/>
              <a:t> for grid connection</a:t>
            </a:r>
            <a:endParaRPr lang="en-US" sz="1100"/>
          </a:p>
        </xdr:txBody>
      </xdr:sp>
      <xdr:sp macro="" textlink="">
        <xdr:nvSpPr>
          <xdr:cNvPr id="37" name="Rounded Rectangle 36"/>
          <xdr:cNvSpPr/>
        </xdr:nvSpPr>
        <xdr:spPr>
          <a:xfrm>
            <a:off x="19350038" y="9293225"/>
            <a:ext cx="1358900" cy="914400"/>
          </a:xfrm>
          <a:prstGeom prst="roundRect">
            <a:avLst/>
          </a:prstGeom>
          <a:solidFill>
            <a:schemeClr val="accent5">
              <a:lumMod val="40000"/>
              <a:lumOff val="60000"/>
            </a:schemeClr>
          </a:solidFill>
        </xdr:spPr>
        <xdr:style>
          <a:lnRef idx="1">
            <a:schemeClr val="accent5"/>
          </a:lnRef>
          <a:fillRef idx="3">
            <a:schemeClr val="accent5"/>
          </a:fillRef>
          <a:effectRef idx="2">
            <a:schemeClr val="accent5"/>
          </a:effectRef>
          <a:fontRef idx="minor">
            <a:schemeClr val="lt1"/>
          </a:fontRef>
        </xdr:style>
        <xdr:txBody>
          <a:bodyPr vertOverflow="clip" rtlCol="0" anchor="ctr"/>
          <a:lstStyle/>
          <a:p>
            <a:pPr algn="ctr"/>
            <a:r>
              <a:rPr lang="en-US" sz="1100">
                <a:solidFill>
                  <a:sysClr val="windowText" lastClr="000000"/>
                </a:solidFill>
              </a:rPr>
              <a:t>Grid Power</a:t>
            </a:r>
          </a:p>
        </xdr:txBody>
      </xdr:sp>
      <xdr:sp macro="" textlink="">
        <xdr:nvSpPr>
          <xdr:cNvPr id="38" name="TextBox 37"/>
          <xdr:cNvSpPr txBox="1"/>
        </xdr:nvSpPr>
        <xdr:spPr>
          <a:xfrm>
            <a:off x="16409957" y="1171574"/>
            <a:ext cx="2723356" cy="9223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200">
                <a:latin typeface="Calibri"/>
              </a:rPr>
              <a:t>• </a:t>
            </a:r>
            <a:r>
              <a:rPr lang="en-US" sz="1200"/>
              <a:t>P </a:t>
            </a:r>
            <a:r>
              <a:rPr lang="en-US" sz="1200" baseline="-25000"/>
              <a:t>in water </a:t>
            </a:r>
            <a:r>
              <a:rPr lang="en-US" sz="1200"/>
              <a:t>= </a:t>
            </a:r>
            <a:r>
              <a:rPr lang="en-US" sz="1200" baseline="30000"/>
              <a:t>1</a:t>
            </a:r>
            <a:r>
              <a:rPr lang="en-US" sz="1200"/>
              <a:t>/</a:t>
            </a:r>
            <a:r>
              <a:rPr lang="en-US" sz="1200" baseline="-25000"/>
              <a:t>2</a:t>
            </a:r>
            <a:r>
              <a:rPr lang="en-US" sz="1200" baseline="0">
                <a:sym typeface="Symbol"/>
              </a:rPr>
              <a:t>RLU</a:t>
            </a:r>
            <a:r>
              <a:rPr lang="en-US" sz="1200" baseline="30000">
                <a:sym typeface="Symbol"/>
              </a:rPr>
              <a:t>3</a:t>
            </a:r>
            <a:endParaRPr lang="en-US" sz="1200" baseline="30000"/>
          </a:p>
        </xdr:txBody>
      </xdr:sp>
      <xdr:sp macro="" textlink="">
        <xdr:nvSpPr>
          <xdr:cNvPr id="39" name="TextBox 38"/>
          <xdr:cNvSpPr txBox="1"/>
        </xdr:nvSpPr>
        <xdr:spPr>
          <a:xfrm>
            <a:off x="17137429" y="2541984"/>
            <a:ext cx="2723356"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200">
                <a:solidFill>
                  <a:schemeClr val="dk1"/>
                </a:solidFill>
                <a:latin typeface="+mn-lt"/>
                <a:ea typeface="+mn-ea"/>
                <a:cs typeface="+mn-cs"/>
              </a:rPr>
              <a:t>• </a:t>
            </a:r>
            <a:r>
              <a:rPr lang="en-US" sz="1200"/>
              <a:t>P </a:t>
            </a:r>
            <a:r>
              <a:rPr lang="en-US" sz="1200" baseline="-25000"/>
              <a:t>extracted</a:t>
            </a:r>
            <a:r>
              <a:rPr lang="en-US" sz="1200"/>
              <a:t>= </a:t>
            </a:r>
            <a:r>
              <a:rPr lang="en-US" sz="1200" baseline="30000"/>
              <a:t>1</a:t>
            </a:r>
            <a:r>
              <a:rPr lang="en-US" sz="1200"/>
              <a:t>/</a:t>
            </a:r>
            <a:r>
              <a:rPr lang="en-US" sz="1200" baseline="-25000"/>
              <a:t>2</a:t>
            </a:r>
            <a:r>
              <a:rPr lang="en-US" sz="1200" baseline="0">
                <a:sym typeface="Symbol"/>
              </a:rPr>
              <a:t>RL</a:t>
            </a:r>
            <a:r>
              <a:rPr lang="en-US" sz="1200" baseline="0">
                <a:solidFill>
                  <a:schemeClr val="dk1"/>
                </a:solidFill>
                <a:latin typeface="+mn-lt"/>
                <a:ea typeface="+mn-ea"/>
                <a:cs typeface="+mn-cs"/>
              </a:rPr>
              <a:t>U</a:t>
            </a:r>
            <a:r>
              <a:rPr lang="en-US" sz="1200" baseline="30000">
                <a:solidFill>
                  <a:schemeClr val="dk1"/>
                </a:solidFill>
                <a:latin typeface="+mn-lt"/>
                <a:ea typeface="+mn-ea"/>
                <a:cs typeface="+mn-cs"/>
              </a:rPr>
              <a:t>3</a:t>
            </a:r>
            <a:r>
              <a:rPr lang="en-US" sz="1200" baseline="0">
                <a:solidFill>
                  <a:schemeClr val="dk1"/>
                </a:solidFill>
                <a:latin typeface="+mn-lt"/>
                <a:ea typeface="+mn-ea"/>
                <a:cs typeface="+mn-cs"/>
              </a:rPr>
              <a:t>C</a:t>
            </a:r>
            <a:r>
              <a:rPr lang="en-US" sz="1200" baseline="-25000">
                <a:solidFill>
                  <a:schemeClr val="dk1"/>
                </a:solidFill>
                <a:latin typeface="+mn-lt"/>
                <a:ea typeface="+mn-ea"/>
                <a:cs typeface="+mn-cs"/>
              </a:rPr>
              <a:t>P</a:t>
            </a:r>
            <a:endParaRPr lang="en-US" sz="1200" baseline="-25000"/>
          </a:p>
        </xdr:txBody>
      </xdr:sp>
      <xdr:sp macro="" textlink="">
        <xdr:nvSpPr>
          <xdr:cNvPr id="40" name="TextBox 39"/>
          <xdr:cNvSpPr txBox="1"/>
        </xdr:nvSpPr>
        <xdr:spPr>
          <a:xfrm>
            <a:off x="17860933" y="3894137"/>
            <a:ext cx="27273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200">
                <a:solidFill>
                  <a:schemeClr val="dk1"/>
                </a:solidFill>
                <a:latin typeface="+mn-lt"/>
                <a:ea typeface="+mn-ea"/>
                <a:cs typeface="+mn-cs"/>
              </a:rPr>
              <a:t>• </a:t>
            </a:r>
            <a:r>
              <a:rPr lang="en-US" sz="1200"/>
              <a:t>mechanical efficiency %</a:t>
            </a:r>
          </a:p>
          <a:p>
            <a:r>
              <a:rPr lang="en-US" sz="1200">
                <a:solidFill>
                  <a:schemeClr val="dk1"/>
                </a:solidFill>
                <a:latin typeface="+mn-lt"/>
                <a:ea typeface="+mn-ea"/>
                <a:cs typeface="+mn-cs"/>
              </a:rPr>
              <a:t>• </a:t>
            </a:r>
            <a:r>
              <a:rPr lang="en-US" sz="1200"/>
              <a:t>effective</a:t>
            </a:r>
            <a:r>
              <a:rPr lang="en-US" sz="1200" baseline="0"/>
              <a:t> coefficient of friction, </a:t>
            </a:r>
            <a:r>
              <a:rPr lang="en-US" sz="1200" i="1" baseline="0"/>
              <a:t>f</a:t>
            </a:r>
          </a:p>
        </xdr:txBody>
      </xdr:sp>
      <xdr:sp macro="" textlink="">
        <xdr:nvSpPr>
          <xdr:cNvPr id="41" name="TextBox 40"/>
          <xdr:cNvSpPr txBox="1"/>
        </xdr:nvSpPr>
        <xdr:spPr>
          <a:xfrm>
            <a:off x="18588405" y="5243909"/>
            <a:ext cx="27273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200">
                <a:solidFill>
                  <a:schemeClr val="dk1"/>
                </a:solidFill>
                <a:latin typeface="+mn-lt"/>
                <a:ea typeface="+mn-ea"/>
                <a:cs typeface="+mn-cs"/>
              </a:rPr>
              <a:t>• generator </a:t>
            </a:r>
            <a:r>
              <a:rPr lang="en-US" sz="1200"/>
              <a:t>efficiency %</a:t>
            </a:r>
          </a:p>
          <a:p>
            <a:r>
              <a:rPr lang="en-US" sz="1200">
                <a:solidFill>
                  <a:schemeClr val="dk1"/>
                </a:solidFill>
                <a:latin typeface="+mn-lt"/>
                <a:ea typeface="+mn-ea"/>
                <a:cs typeface="+mn-cs"/>
              </a:rPr>
              <a:t>• </a:t>
            </a:r>
            <a:r>
              <a:rPr lang="en-US" sz="1200"/>
              <a:t>control system efficiency %,</a:t>
            </a:r>
          </a:p>
          <a:p>
            <a:r>
              <a:rPr lang="en-US" sz="1200">
                <a:solidFill>
                  <a:schemeClr val="dk1"/>
                </a:solidFill>
                <a:latin typeface="+mn-lt"/>
                <a:ea typeface="+mn-ea"/>
                <a:cs typeface="+mn-cs"/>
              </a:rPr>
              <a:t>• </a:t>
            </a:r>
            <a:r>
              <a:rPr lang="en-US" sz="1200" i="1">
                <a:solidFill>
                  <a:schemeClr val="dk1"/>
                </a:solidFill>
                <a:latin typeface="+mn-lt"/>
                <a:ea typeface="+mn-ea"/>
                <a:cs typeface="+mn-cs"/>
              </a:rPr>
              <a:t>Power Curve = generator output per U</a:t>
            </a:r>
            <a:endParaRPr lang="en-US" sz="1200" i="1"/>
          </a:p>
        </xdr:txBody>
      </xdr:sp>
      <xdr:sp macro="" textlink="">
        <xdr:nvSpPr>
          <xdr:cNvPr id="42" name="TextBox 41"/>
          <xdr:cNvSpPr txBox="1"/>
        </xdr:nvSpPr>
        <xdr:spPr>
          <a:xfrm>
            <a:off x="21648758" y="5034498"/>
            <a:ext cx="3619501" cy="1148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600" b="1" i="1">
                <a:solidFill>
                  <a:schemeClr val="dk1"/>
                </a:solidFill>
                <a:latin typeface="+mn-lt"/>
                <a:ea typeface="+mn-ea"/>
                <a:cs typeface="+mn-cs"/>
              </a:rPr>
              <a:t>Power Curve</a:t>
            </a:r>
            <a:r>
              <a:rPr lang="en-US" sz="1600" i="1">
                <a:solidFill>
                  <a:schemeClr val="dk1"/>
                </a:solidFill>
                <a:latin typeface="+mn-lt"/>
                <a:ea typeface="+mn-ea"/>
                <a:cs typeface="+mn-cs"/>
              </a:rPr>
              <a:t> </a:t>
            </a:r>
            <a:r>
              <a:rPr lang="en-US" sz="1200" i="1">
                <a:solidFill>
                  <a:schemeClr val="dk1"/>
                </a:solidFill>
                <a:latin typeface="+mn-lt"/>
                <a:ea typeface="+mn-ea"/>
                <a:cs typeface="+mn-cs"/>
              </a:rPr>
              <a:t>= generator system output per U</a:t>
            </a:r>
          </a:p>
          <a:p>
            <a:endParaRPr lang="en-US" sz="1100" i="1">
              <a:solidFill>
                <a:schemeClr val="dk1"/>
              </a:solidFill>
              <a:latin typeface="+mn-lt"/>
              <a:ea typeface="+mn-ea"/>
              <a:cs typeface="+mn-cs"/>
            </a:endParaRPr>
          </a:p>
          <a:p>
            <a:r>
              <a:rPr lang="en-US" sz="1600" b="1" i="1">
                <a:solidFill>
                  <a:schemeClr val="dk1"/>
                </a:solidFill>
                <a:latin typeface="+mn-lt"/>
                <a:ea typeface="+mn-ea"/>
                <a:cs typeface="+mn-cs"/>
              </a:rPr>
              <a:t>TAEP</a:t>
            </a:r>
            <a:r>
              <a:rPr lang="en-US" sz="1200" i="1">
                <a:solidFill>
                  <a:schemeClr val="dk1"/>
                </a:solidFill>
                <a:latin typeface="+mn-lt"/>
                <a:ea typeface="+mn-ea"/>
                <a:cs typeface="+mn-cs"/>
              </a:rPr>
              <a:t> = Theoretical Annual Energy </a:t>
            </a:r>
            <a:r>
              <a:rPr lang="en-US" sz="1200" i="1" baseline="0">
                <a:solidFill>
                  <a:schemeClr val="dk1"/>
                </a:solidFill>
                <a:latin typeface="+mn-lt"/>
                <a:ea typeface="+mn-ea"/>
                <a:cs typeface="+mn-cs"/>
              </a:rPr>
              <a:t> Production,</a:t>
            </a:r>
          </a:p>
          <a:p>
            <a:r>
              <a:rPr lang="en-US" sz="1200" i="1" baseline="0">
                <a:solidFill>
                  <a:schemeClr val="dk1"/>
                </a:solidFill>
                <a:latin typeface="+mn-lt"/>
                <a:ea typeface="+mn-ea"/>
                <a:cs typeface="+mn-cs"/>
              </a:rPr>
              <a:t>Site Velocity Distribution X Power Curve</a:t>
            </a:r>
          </a:p>
        </xdr:txBody>
      </xdr:sp>
      <xdr:sp macro="" textlink="">
        <xdr:nvSpPr>
          <xdr:cNvPr id="43" name="TextBox 42"/>
          <xdr:cNvSpPr txBox="1"/>
        </xdr:nvSpPr>
        <xdr:spPr>
          <a:xfrm>
            <a:off x="19315877" y="6593681"/>
            <a:ext cx="27273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200">
                <a:solidFill>
                  <a:schemeClr val="dk1"/>
                </a:solidFill>
                <a:latin typeface="+mn-lt"/>
                <a:ea typeface="+mn-ea"/>
                <a:cs typeface="+mn-cs"/>
              </a:rPr>
              <a:t>• transmission</a:t>
            </a:r>
            <a:r>
              <a:rPr lang="en-US" sz="1200" baseline="0">
                <a:solidFill>
                  <a:schemeClr val="dk1"/>
                </a:solidFill>
                <a:latin typeface="+mn-lt"/>
                <a:ea typeface="+mn-ea"/>
                <a:cs typeface="+mn-cs"/>
              </a:rPr>
              <a:t> </a:t>
            </a:r>
            <a:r>
              <a:rPr lang="en-US" sz="1200"/>
              <a:t>efficiency %</a:t>
            </a:r>
          </a:p>
          <a:p>
            <a:r>
              <a:rPr lang="en-US" sz="1200">
                <a:solidFill>
                  <a:schemeClr val="dk1"/>
                </a:solidFill>
                <a:latin typeface="+mn-lt"/>
                <a:ea typeface="+mn-ea"/>
                <a:cs typeface="+mn-cs"/>
              </a:rPr>
              <a:t>• </a:t>
            </a:r>
            <a:r>
              <a:rPr lang="en-US" sz="1200"/>
              <a:t>cable loss</a:t>
            </a:r>
          </a:p>
          <a:p>
            <a:r>
              <a:rPr lang="en-US" sz="1200" i="0">
                <a:solidFill>
                  <a:schemeClr val="dk1"/>
                </a:solidFill>
                <a:latin typeface="+mn-lt"/>
                <a:ea typeface="+mn-ea"/>
                <a:cs typeface="+mn-cs"/>
              </a:rPr>
              <a:t>• aggregator loss for arrays</a:t>
            </a:r>
            <a:endParaRPr lang="en-US" sz="1200" i="0"/>
          </a:p>
        </xdr:txBody>
      </xdr:sp>
      <xdr:sp macro="" textlink="">
        <xdr:nvSpPr>
          <xdr:cNvPr id="44" name="TextBox 43"/>
          <xdr:cNvSpPr txBox="1"/>
        </xdr:nvSpPr>
        <xdr:spPr>
          <a:xfrm>
            <a:off x="20043349" y="7943453"/>
            <a:ext cx="2723357"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200">
                <a:solidFill>
                  <a:schemeClr val="dk1"/>
                </a:solidFill>
                <a:latin typeface="+mn-lt"/>
                <a:ea typeface="+mn-ea"/>
                <a:cs typeface="+mn-cs"/>
              </a:rPr>
              <a:t>• converter</a:t>
            </a:r>
            <a:r>
              <a:rPr lang="en-US" sz="1200" baseline="0">
                <a:solidFill>
                  <a:schemeClr val="dk1"/>
                </a:solidFill>
                <a:latin typeface="+mn-lt"/>
                <a:ea typeface="+mn-ea"/>
                <a:cs typeface="+mn-cs"/>
              </a:rPr>
              <a:t> </a:t>
            </a:r>
            <a:r>
              <a:rPr lang="en-US" sz="1200"/>
              <a:t>efficiency %</a:t>
            </a:r>
          </a:p>
          <a:p>
            <a:r>
              <a:rPr lang="en-US" sz="1200">
                <a:solidFill>
                  <a:schemeClr val="dk1"/>
                </a:solidFill>
                <a:latin typeface="+mn-lt"/>
                <a:ea typeface="+mn-ea"/>
                <a:cs typeface="+mn-cs"/>
              </a:rPr>
              <a:t>• </a:t>
            </a:r>
            <a:r>
              <a:rPr lang="en-US" sz="1200"/>
              <a:t>inverter  / VFD / transformer efficiencies</a:t>
            </a:r>
          </a:p>
        </xdr:txBody>
      </xdr:sp>
      <xdr:sp macro="" textlink="">
        <xdr:nvSpPr>
          <xdr:cNvPr id="45" name="TextBox 44"/>
          <xdr:cNvSpPr txBox="1"/>
        </xdr:nvSpPr>
        <xdr:spPr>
          <a:xfrm>
            <a:off x="20770821" y="9293225"/>
            <a:ext cx="2723356"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200">
                <a:solidFill>
                  <a:schemeClr val="dk1"/>
                </a:solidFill>
                <a:latin typeface="+mn-lt"/>
                <a:ea typeface="+mn-ea"/>
                <a:cs typeface="+mn-cs"/>
              </a:rPr>
              <a:t>• overall</a:t>
            </a:r>
            <a:r>
              <a:rPr lang="en-US" sz="1200" baseline="0">
                <a:solidFill>
                  <a:schemeClr val="dk1"/>
                </a:solidFill>
                <a:latin typeface="+mn-lt"/>
                <a:ea typeface="+mn-ea"/>
                <a:cs typeface="+mn-cs"/>
              </a:rPr>
              <a:t> system </a:t>
            </a:r>
            <a:r>
              <a:rPr lang="en-US" sz="1200"/>
              <a:t>efficiency %</a:t>
            </a:r>
          </a:p>
          <a:p>
            <a:r>
              <a:rPr lang="en-US" sz="1200">
                <a:solidFill>
                  <a:schemeClr val="dk1"/>
                </a:solidFill>
                <a:latin typeface="+mn-lt"/>
                <a:ea typeface="+mn-ea"/>
                <a:cs typeface="+mn-cs"/>
              </a:rPr>
              <a:t>• </a:t>
            </a:r>
            <a:r>
              <a:rPr lang="en-US" sz="1200"/>
              <a:t>will vary for site requirements</a:t>
            </a:r>
          </a:p>
        </xdr:txBody>
      </xdr:sp>
      <xdr:sp macro="" textlink="">
        <xdr:nvSpPr>
          <xdr:cNvPr id="46" name="TextBox 45"/>
          <xdr:cNvSpPr txBox="1"/>
        </xdr:nvSpPr>
        <xdr:spPr>
          <a:xfrm>
            <a:off x="19466058" y="1171574"/>
            <a:ext cx="3619499" cy="9223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600" b="1" i="1">
                <a:solidFill>
                  <a:schemeClr val="dk1"/>
                </a:solidFill>
                <a:latin typeface="+mn-lt"/>
                <a:ea typeface="+mn-ea"/>
                <a:cs typeface="+mn-cs"/>
              </a:rPr>
              <a:t>Site Velocity Distribution </a:t>
            </a:r>
            <a:r>
              <a:rPr lang="en-US" sz="1200" i="1">
                <a:solidFill>
                  <a:schemeClr val="dk1"/>
                </a:solidFill>
                <a:latin typeface="+mn-lt"/>
                <a:ea typeface="+mn-ea"/>
                <a:cs typeface="+mn-cs"/>
              </a:rPr>
              <a:t>= annualized</a:t>
            </a:r>
            <a:r>
              <a:rPr lang="en-US" sz="1200" i="1" baseline="0">
                <a:solidFill>
                  <a:schemeClr val="dk1"/>
                </a:solidFill>
                <a:latin typeface="+mn-lt"/>
                <a:ea typeface="+mn-ea"/>
                <a:cs typeface="+mn-cs"/>
              </a:rPr>
              <a:t> % of flow velocities, U, at site and deployment depth</a:t>
            </a:r>
            <a:endParaRPr lang="en-US" sz="1200" i="1"/>
          </a:p>
        </xdr:txBody>
      </xdr:sp>
      <xdr:sp macro="" textlink="">
        <xdr:nvSpPr>
          <xdr:cNvPr id="47" name="TextBox 46"/>
          <xdr:cNvSpPr txBox="1"/>
        </xdr:nvSpPr>
        <xdr:spPr>
          <a:xfrm>
            <a:off x="22740109" y="7189696"/>
            <a:ext cx="3619500" cy="1193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600" b="1" i="1">
                <a:solidFill>
                  <a:schemeClr val="dk1"/>
                </a:solidFill>
                <a:latin typeface="+mn-lt"/>
                <a:ea typeface="+mn-ea"/>
                <a:cs typeface="+mn-cs"/>
              </a:rPr>
              <a:t>Availability</a:t>
            </a:r>
            <a:r>
              <a:rPr lang="en-US" sz="1600" b="1" i="1" baseline="0">
                <a:solidFill>
                  <a:schemeClr val="dk1"/>
                </a:solidFill>
                <a:latin typeface="+mn-lt"/>
                <a:ea typeface="+mn-ea"/>
                <a:cs typeface="+mn-cs"/>
              </a:rPr>
              <a:t> %</a:t>
            </a:r>
            <a:r>
              <a:rPr lang="en-US" sz="1200" b="1" i="1" baseline="0">
                <a:solidFill>
                  <a:schemeClr val="dk1"/>
                </a:solidFill>
                <a:latin typeface="+mn-lt"/>
                <a:ea typeface="+mn-ea"/>
                <a:cs typeface="+mn-cs"/>
              </a:rPr>
              <a:t>:</a:t>
            </a:r>
            <a:r>
              <a:rPr lang="en-US" sz="1200" b="0" i="1" baseline="0">
                <a:solidFill>
                  <a:schemeClr val="dk1"/>
                </a:solidFill>
                <a:latin typeface="+mn-lt"/>
                <a:ea typeface="+mn-ea"/>
                <a:cs typeface="+mn-cs"/>
              </a:rPr>
              <a:t> dependent </a:t>
            </a:r>
            <a:r>
              <a:rPr lang="en-US" sz="1200" i="1" baseline="0">
                <a:solidFill>
                  <a:schemeClr val="dk1"/>
                </a:solidFill>
                <a:latin typeface="+mn-lt"/>
                <a:ea typeface="+mn-ea"/>
                <a:cs typeface="+mn-cs"/>
              </a:rPr>
              <a:t>on  reliabilty, maintenance requirements, environmental conditions, grid requirements</a:t>
            </a:r>
          </a:p>
          <a:p>
            <a:endParaRPr lang="en-US" sz="1200" i="1" baseline="0">
              <a:solidFill>
                <a:schemeClr val="dk1"/>
              </a:solidFill>
              <a:latin typeface="+mn-lt"/>
              <a:ea typeface="+mn-ea"/>
              <a:cs typeface="+mn-cs"/>
            </a:endParaRPr>
          </a:p>
          <a:p>
            <a:r>
              <a:rPr lang="en-US" sz="1600" b="1" i="1" baseline="0">
                <a:solidFill>
                  <a:schemeClr val="dk1"/>
                </a:solidFill>
                <a:latin typeface="+mn-lt"/>
                <a:ea typeface="+mn-ea"/>
                <a:cs typeface="+mn-cs"/>
              </a:rPr>
              <a:t>AEC</a:t>
            </a:r>
            <a:r>
              <a:rPr lang="en-US" sz="1200" i="1" baseline="0">
                <a:solidFill>
                  <a:schemeClr val="dk1"/>
                </a:solidFill>
                <a:latin typeface="+mn-lt"/>
                <a:ea typeface="+mn-ea"/>
                <a:cs typeface="+mn-cs"/>
              </a:rPr>
              <a:t> = Annual Energy Capture, TAEP X Availability</a:t>
            </a:r>
            <a:endParaRPr lang="en-US" sz="1200" i="1"/>
          </a:p>
        </xdr:txBody>
      </xdr:sp>
      <xdr:sp macro="" textlink="">
        <xdr:nvSpPr>
          <xdr:cNvPr id="48" name="TextBox 47"/>
          <xdr:cNvSpPr txBox="1"/>
        </xdr:nvSpPr>
        <xdr:spPr>
          <a:xfrm>
            <a:off x="23840530" y="9293225"/>
            <a:ext cx="3619499"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600" b="1" i="1" baseline="0">
                <a:solidFill>
                  <a:schemeClr val="dk1"/>
                </a:solidFill>
                <a:latin typeface="+mn-lt"/>
                <a:ea typeface="+mn-ea"/>
                <a:cs typeface="+mn-cs"/>
              </a:rPr>
              <a:t>AEP</a:t>
            </a:r>
            <a:r>
              <a:rPr lang="en-US" sz="1200" i="1" baseline="0">
                <a:solidFill>
                  <a:schemeClr val="dk1"/>
                </a:solidFill>
                <a:latin typeface="+mn-lt"/>
                <a:ea typeface="+mn-ea"/>
                <a:cs typeface="+mn-cs"/>
              </a:rPr>
              <a:t> = Annual Energy  Production, AEC X transmission and conversion efficiencies</a:t>
            </a:r>
            <a:endParaRPr lang="en-US" sz="1200" i="1"/>
          </a:p>
        </xdr:txBody>
      </xdr:sp>
      <xdr:sp macro="" textlink="">
        <xdr:nvSpPr>
          <xdr:cNvPr id="49" name="Down Arrow 48"/>
          <xdr:cNvSpPr/>
        </xdr:nvSpPr>
        <xdr:spPr>
          <a:xfrm rot="-1800000">
            <a:off x="15586981" y="2179609"/>
            <a:ext cx="163286" cy="27667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50" name="Down Arrow 49"/>
          <xdr:cNvSpPr/>
        </xdr:nvSpPr>
        <xdr:spPr>
          <a:xfrm rot="-1800000">
            <a:off x="16314929" y="3542557"/>
            <a:ext cx="163286" cy="26397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51" name="Down Arrow 50"/>
          <xdr:cNvSpPr/>
        </xdr:nvSpPr>
        <xdr:spPr>
          <a:xfrm rot="-1800000">
            <a:off x="17042877" y="4892805"/>
            <a:ext cx="163286" cy="26397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52" name="Down Arrow 51"/>
          <xdr:cNvSpPr/>
        </xdr:nvSpPr>
        <xdr:spPr>
          <a:xfrm rot="-1800000">
            <a:off x="17770825" y="6243053"/>
            <a:ext cx="156936" cy="26397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53" name="Down Arrow 52"/>
          <xdr:cNvSpPr/>
        </xdr:nvSpPr>
        <xdr:spPr>
          <a:xfrm rot="-1800000">
            <a:off x="18492423" y="7593301"/>
            <a:ext cx="163286" cy="26397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54" name="Down Arrow 53"/>
          <xdr:cNvSpPr/>
        </xdr:nvSpPr>
        <xdr:spPr>
          <a:xfrm rot="-1800000">
            <a:off x="19220373" y="8943550"/>
            <a:ext cx="163286" cy="26397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55" name="Down Arrow 54"/>
          <xdr:cNvSpPr>
            <a:spLocks noChangeAspect="1"/>
          </xdr:cNvSpPr>
        </xdr:nvSpPr>
        <xdr:spPr>
          <a:xfrm rot="-1800000">
            <a:off x="21231127" y="3001531"/>
            <a:ext cx="559260" cy="9144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56" name="Down Arrow 55"/>
          <xdr:cNvSpPr>
            <a:spLocks noChangeAspect="1"/>
          </xdr:cNvSpPr>
        </xdr:nvSpPr>
        <xdr:spPr>
          <a:xfrm rot="-1800000">
            <a:off x="22957053" y="6265431"/>
            <a:ext cx="559260" cy="9144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57" name="Down Arrow 56"/>
          <xdr:cNvSpPr>
            <a:spLocks noChangeAspect="1"/>
          </xdr:cNvSpPr>
        </xdr:nvSpPr>
        <xdr:spPr>
          <a:xfrm rot="-1800000">
            <a:off x="24178154" y="8503806"/>
            <a:ext cx="559260" cy="9144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EP_RivGen%201.F%20BASELINE_2015-10-30__SBIR%20application,%202016-04-0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ocument Info"/>
      <sheetName val="Revision Control"/>
      <sheetName val="1  Inputs"/>
      <sheetName val="2  Efficiencies, Single TGU"/>
      <sheetName val="3  Efficiencies, Array"/>
      <sheetName val="4  Availability"/>
      <sheetName val="4  Availability - ARPA-E format"/>
      <sheetName val="5  Sites"/>
      <sheetName val="6  AEP"/>
      <sheetName val="ARPA-E Inputs"/>
      <sheetName val="REF Customer Tech. Document"/>
    </sheetNames>
    <sheetDataSet>
      <sheetData sheetId="0"/>
      <sheetData sheetId="1"/>
      <sheetData sheetId="2">
        <row r="4">
          <cell r="D4">
            <v>1025</v>
          </cell>
        </row>
        <row r="5">
          <cell r="D5">
            <v>0.7</v>
          </cell>
        </row>
        <row r="8">
          <cell r="D8">
            <v>8.1999999999999993</v>
          </cell>
        </row>
        <row r="10">
          <cell r="D10">
            <v>11.479999999999999</v>
          </cell>
        </row>
        <row r="11">
          <cell r="D11">
            <v>0.7</v>
          </cell>
        </row>
        <row r="12">
          <cell r="D12">
            <v>8000</v>
          </cell>
        </row>
        <row r="13">
          <cell r="D13">
            <v>50</v>
          </cell>
        </row>
        <row r="14">
          <cell r="D14">
            <v>0.76309910883926513</v>
          </cell>
        </row>
        <row r="18">
          <cell r="D18">
            <v>0.23956842105263157</v>
          </cell>
        </row>
        <row r="22">
          <cell r="D22">
            <v>0.40556537999999998</v>
          </cell>
        </row>
        <row r="25">
          <cell r="D25">
            <v>-0.19405042105263157</v>
          </cell>
        </row>
        <row r="26">
          <cell r="D26">
            <v>0.58215126315789467</v>
          </cell>
        </row>
        <row r="30">
          <cell r="D30">
            <v>0.89472000000000007</v>
          </cell>
        </row>
        <row r="34">
          <cell r="D34">
            <v>0.8307855902637501</v>
          </cell>
        </row>
      </sheetData>
      <sheetData sheetId="3">
        <row r="25">
          <cell r="C25">
            <v>0.85499999999999998</v>
          </cell>
        </row>
        <row r="96">
          <cell r="E96" t="str">
            <v>Vel. Bin</v>
          </cell>
          <cell r="F96" t="str">
            <v>RPM</v>
          </cell>
          <cell r="G96" t="str">
            <v>w</v>
          </cell>
          <cell r="H96" t="str">
            <v>Eff</v>
          </cell>
        </row>
        <row r="97">
          <cell r="E97">
            <v>0.1</v>
          </cell>
          <cell r="F97">
            <v>2.5919519303537246</v>
          </cell>
          <cell r="G97">
            <v>0.27142857142857146</v>
          </cell>
          <cell r="H97">
            <v>8.6386156200485047</v>
          </cell>
        </row>
        <row r="98">
          <cell r="E98">
            <v>0.2</v>
          </cell>
          <cell r="F98">
            <v>5.1839038607074492</v>
          </cell>
          <cell r="G98">
            <v>0.54285714285714293</v>
          </cell>
          <cell r="H98">
            <v>17.277231240097009</v>
          </cell>
        </row>
        <row r="99">
          <cell r="E99">
            <v>0.30000000000000004</v>
          </cell>
          <cell r="F99">
            <v>7.7758557910611739</v>
          </cell>
          <cell r="G99">
            <v>0.81428571428571439</v>
          </cell>
          <cell r="H99">
            <v>25.915846860145511</v>
          </cell>
        </row>
        <row r="100">
          <cell r="E100">
            <v>0.4</v>
          </cell>
          <cell r="F100">
            <v>10.367807721414898</v>
          </cell>
          <cell r="G100">
            <v>1.0857142857142859</v>
          </cell>
          <cell r="H100">
            <v>34.554462480194019</v>
          </cell>
        </row>
        <row r="101">
          <cell r="E101">
            <v>0.5</v>
          </cell>
          <cell r="F101">
            <v>12.959759651768621</v>
          </cell>
          <cell r="G101">
            <v>1.3571428571428572</v>
          </cell>
          <cell r="H101">
            <v>43.193078100242516</v>
          </cell>
        </row>
        <row r="102">
          <cell r="E102">
            <v>0.6</v>
          </cell>
          <cell r="F102">
            <v>15.551711582122346</v>
          </cell>
          <cell r="G102">
            <v>1.6285714285714286</v>
          </cell>
          <cell r="H102">
            <v>51.831693720291021</v>
          </cell>
        </row>
        <row r="103">
          <cell r="E103">
            <v>0.7</v>
          </cell>
          <cell r="F103">
            <v>18.143663512476071</v>
          </cell>
          <cell r="G103">
            <v>1.9000000000000001</v>
          </cell>
          <cell r="H103">
            <v>60.470309340339526</v>
          </cell>
        </row>
        <row r="104">
          <cell r="E104">
            <v>0.79999999999999993</v>
          </cell>
          <cell r="F104">
            <v>20.735615442829793</v>
          </cell>
          <cell r="G104">
            <v>2.1714285714285713</v>
          </cell>
          <cell r="H104">
            <v>67.430485636019824</v>
          </cell>
        </row>
        <row r="105">
          <cell r="E105">
            <v>0.89999999999999991</v>
          </cell>
          <cell r="F105">
            <v>23.327567373183516</v>
          </cell>
          <cell r="G105">
            <v>2.4428571428571426</v>
          </cell>
          <cell r="H105">
            <v>70.155095386313405</v>
          </cell>
        </row>
        <row r="106">
          <cell r="E106">
            <v>0.99999999999999989</v>
          </cell>
          <cell r="F106">
            <v>25.919519303537239</v>
          </cell>
          <cell r="G106">
            <v>2.714285714285714</v>
          </cell>
          <cell r="H106">
            <v>72.879705136607001</v>
          </cell>
        </row>
        <row r="107">
          <cell r="E107">
            <v>1.0999999999999999</v>
          </cell>
          <cell r="F107">
            <v>28.511471233890969</v>
          </cell>
          <cell r="G107">
            <v>2.9857142857142858</v>
          </cell>
          <cell r="H107">
            <v>75.604314886900596</v>
          </cell>
        </row>
        <row r="108">
          <cell r="E108">
            <v>1.2</v>
          </cell>
          <cell r="F108">
            <v>31.103423164244692</v>
          </cell>
          <cell r="G108">
            <v>3.2571428571428571</v>
          </cell>
          <cell r="H108">
            <v>78.328924637194191</v>
          </cell>
        </row>
        <row r="109">
          <cell r="E109">
            <v>1.3</v>
          </cell>
          <cell r="F109">
            <v>33.695375094598418</v>
          </cell>
          <cell r="G109">
            <v>3.5285714285714289</v>
          </cell>
          <cell r="H109">
            <v>81.053534387487787</v>
          </cell>
        </row>
        <row r="110">
          <cell r="E110">
            <v>1.4000000000000001</v>
          </cell>
          <cell r="F110">
            <v>36.287327024952141</v>
          </cell>
          <cell r="G110">
            <v>3.8000000000000003</v>
          </cell>
          <cell r="H110">
            <v>83.778144137781368</v>
          </cell>
        </row>
        <row r="111">
          <cell r="E111">
            <v>1.5000000000000002</v>
          </cell>
          <cell r="F111">
            <v>38.879278955305871</v>
          </cell>
          <cell r="G111">
            <v>4.0714285714285721</v>
          </cell>
          <cell r="H111">
            <v>86.502753888074977</v>
          </cell>
        </row>
        <row r="112">
          <cell r="E112">
            <v>1.6000000000000003</v>
          </cell>
          <cell r="F112">
            <v>41.471230885659594</v>
          </cell>
          <cell r="G112">
            <v>4.3428571428571434</v>
          </cell>
          <cell r="H112">
            <v>89.227363638368558</v>
          </cell>
        </row>
        <row r="113">
          <cell r="E113">
            <v>1.7000000000000004</v>
          </cell>
          <cell r="F113">
            <v>44.063182816013317</v>
          </cell>
          <cell r="G113">
            <v>4.6142857142857148</v>
          </cell>
          <cell r="H113">
            <v>91.95197338866214</v>
          </cell>
        </row>
        <row r="114">
          <cell r="E114">
            <v>1.8000000000000005</v>
          </cell>
          <cell r="F114">
            <v>46.655134746367047</v>
          </cell>
          <cell r="G114">
            <v>4.885714285714287</v>
          </cell>
          <cell r="H114">
            <v>94.676583138955749</v>
          </cell>
        </row>
        <row r="115">
          <cell r="E115">
            <v>1.9000000000000006</v>
          </cell>
          <cell r="F115">
            <v>49.247086676720777</v>
          </cell>
          <cell r="G115">
            <v>5.1571428571428584</v>
          </cell>
          <cell r="H115">
            <v>95.791100187144636</v>
          </cell>
        </row>
        <row r="116">
          <cell r="E116">
            <v>2.0000000000000004</v>
          </cell>
          <cell r="F116">
            <v>51.8390386070745</v>
          </cell>
          <cell r="G116">
            <v>5.4285714285714297</v>
          </cell>
          <cell r="H116">
            <v>95.169284251741374</v>
          </cell>
        </row>
        <row r="117">
          <cell r="E117">
            <v>2.1000000000000005</v>
          </cell>
          <cell r="F117">
            <v>54.430990537428222</v>
          </cell>
          <cell r="G117">
            <v>5.7000000000000011</v>
          </cell>
          <cell r="H117">
            <v>94.547468316338112</v>
          </cell>
        </row>
        <row r="118">
          <cell r="E118">
            <v>2.2000000000000006</v>
          </cell>
          <cell r="F118">
            <v>57.022942467781945</v>
          </cell>
          <cell r="G118">
            <v>5.9714285714285724</v>
          </cell>
          <cell r="H118">
            <v>93.925652380934849</v>
          </cell>
        </row>
        <row r="119">
          <cell r="E119">
            <v>2.3000000000000007</v>
          </cell>
          <cell r="F119">
            <v>59.614894398135675</v>
          </cell>
          <cell r="G119">
            <v>6.2428571428571447</v>
          </cell>
          <cell r="H119">
            <v>93.303836445531587</v>
          </cell>
        </row>
        <row r="120">
          <cell r="E120">
            <v>2.4000000000000008</v>
          </cell>
          <cell r="F120">
            <v>62.206846328489405</v>
          </cell>
          <cell r="G120">
            <v>6.5142857142857169</v>
          </cell>
          <cell r="H120">
            <v>92.682020510128325</v>
          </cell>
        </row>
        <row r="121">
          <cell r="E121">
            <v>2.5000000000000009</v>
          </cell>
          <cell r="F121">
            <v>64.798798258843135</v>
          </cell>
          <cell r="G121">
            <v>6.7857142857142883</v>
          </cell>
          <cell r="H121">
            <v>92.283591700000002</v>
          </cell>
        </row>
        <row r="122">
          <cell r="E122">
            <v>2.600000000000001</v>
          </cell>
          <cell r="F122">
            <v>67.390750189196851</v>
          </cell>
          <cell r="G122">
            <v>7.0571428571428587</v>
          </cell>
          <cell r="H122">
            <v>92.283591700000002</v>
          </cell>
        </row>
        <row r="123">
          <cell r="E123">
            <v>2.7000000000000011</v>
          </cell>
          <cell r="F123">
            <v>69.982702119550581</v>
          </cell>
          <cell r="G123">
            <v>7.328571428571431</v>
          </cell>
          <cell r="H123">
            <v>92.283591700000002</v>
          </cell>
        </row>
        <row r="124">
          <cell r="E124">
            <v>2.8000000000000012</v>
          </cell>
          <cell r="F124">
            <v>72.574654049904311</v>
          </cell>
          <cell r="G124">
            <v>7.6000000000000032</v>
          </cell>
          <cell r="H124">
            <v>92.283591700000002</v>
          </cell>
        </row>
        <row r="125">
          <cell r="E125">
            <v>2.9000000000000012</v>
          </cell>
          <cell r="F125">
            <v>75.166605980258041</v>
          </cell>
          <cell r="G125">
            <v>7.8714285714285754</v>
          </cell>
          <cell r="H125">
            <v>92.283591700000002</v>
          </cell>
        </row>
        <row r="126">
          <cell r="E126">
            <v>3.0000000000000013</v>
          </cell>
          <cell r="F126">
            <v>77.758557910611756</v>
          </cell>
          <cell r="G126">
            <v>8.1428571428571459</v>
          </cell>
          <cell r="H126">
            <v>92.283591700000002</v>
          </cell>
        </row>
        <row r="127">
          <cell r="E127">
            <v>3.1000000000000014</v>
          </cell>
          <cell r="F127">
            <v>80.350509840965486</v>
          </cell>
          <cell r="G127">
            <v>8.4142857142857181</v>
          </cell>
          <cell r="H127">
            <v>92.283591700000002</v>
          </cell>
        </row>
        <row r="128">
          <cell r="E128">
            <v>3.2000000000000015</v>
          </cell>
          <cell r="F128">
            <v>82.942461771319216</v>
          </cell>
          <cell r="G128">
            <v>8.6857142857142904</v>
          </cell>
          <cell r="H128">
            <v>92.283591700000002</v>
          </cell>
        </row>
        <row r="129">
          <cell r="E129">
            <v>3.3000000000000016</v>
          </cell>
          <cell r="F129">
            <v>85.53441370167296</v>
          </cell>
          <cell r="G129">
            <v>8.9571428571428626</v>
          </cell>
          <cell r="H129">
            <v>92.283591700000002</v>
          </cell>
        </row>
        <row r="130">
          <cell r="E130">
            <v>3.4000000000000017</v>
          </cell>
          <cell r="F130">
            <v>88.126365632026662</v>
          </cell>
          <cell r="G130">
            <v>9.2285714285714331</v>
          </cell>
          <cell r="H130">
            <v>92.283591700000002</v>
          </cell>
        </row>
        <row r="131">
          <cell r="E131">
            <v>3.5000000000000018</v>
          </cell>
          <cell r="F131">
            <v>90.718317562380406</v>
          </cell>
          <cell r="G131">
            <v>9.5000000000000053</v>
          </cell>
          <cell r="H131">
            <v>92.283591700000002</v>
          </cell>
        </row>
        <row r="132">
          <cell r="E132">
            <v>3.6000000000000019</v>
          </cell>
          <cell r="F132">
            <v>93.310269492734136</v>
          </cell>
          <cell r="G132">
            <v>9.7714285714285776</v>
          </cell>
          <cell r="H132">
            <v>92.283591700000002</v>
          </cell>
        </row>
        <row r="133">
          <cell r="E133">
            <v>3.700000000000002</v>
          </cell>
          <cell r="F133">
            <v>95.902221423087866</v>
          </cell>
          <cell r="G133">
            <v>10.04285714285715</v>
          </cell>
          <cell r="H133">
            <v>92.283591700000002</v>
          </cell>
        </row>
        <row r="134">
          <cell r="E134">
            <v>3.800000000000002</v>
          </cell>
          <cell r="F134">
            <v>98.494173353441582</v>
          </cell>
          <cell r="G134">
            <v>10.31428571428572</v>
          </cell>
          <cell r="H134">
            <v>92.283591700000002</v>
          </cell>
        </row>
        <row r="135">
          <cell r="E135">
            <v>3.9000000000000021</v>
          </cell>
          <cell r="F135">
            <v>101.08612528379531</v>
          </cell>
          <cell r="G135">
            <v>10.585714285714293</v>
          </cell>
          <cell r="H135">
            <v>92.283591700000002</v>
          </cell>
        </row>
        <row r="136">
          <cell r="E136">
            <v>4.0000000000000018</v>
          </cell>
          <cell r="F136">
            <v>103.67807721414903</v>
          </cell>
          <cell r="G136">
            <v>10.857142857142863</v>
          </cell>
          <cell r="H136">
            <v>92.283591700000002</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hyperlink" Target="http://en.openei.org/wiki/Marine_and_Hydrokinetic_Technology_Readiness_Le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3" tint="0.59999389629810485"/>
  </sheetPr>
  <dimension ref="A1:D19"/>
  <sheetViews>
    <sheetView workbookViewId="0">
      <selection activeCell="B6" sqref="B6"/>
    </sheetView>
  </sheetViews>
  <sheetFormatPr baseColWidth="10" defaultColWidth="11.5" defaultRowHeight="14" x14ac:dyDescent="0"/>
  <cols>
    <col min="1" max="1" width="16.5" customWidth="1"/>
    <col min="2" max="2" width="77.83203125" customWidth="1"/>
    <col min="3" max="3" width="56.1640625" customWidth="1"/>
  </cols>
  <sheetData>
    <row r="1" spans="1:4" s="3" customFormat="1" ht="14" customHeight="1">
      <c r="A1" s="234" t="s">
        <v>41</v>
      </c>
      <c r="B1" s="234"/>
      <c r="C1" s="234"/>
      <c r="D1" s="234"/>
    </row>
    <row r="2" spans="1:4" s="3" customFormat="1" ht="14" customHeight="1">
      <c r="A2" s="234"/>
      <c r="B2" s="234"/>
      <c r="C2" s="234"/>
      <c r="D2" s="234"/>
    </row>
    <row r="3" spans="1:4" s="3" customFormat="1" ht="14" customHeight="1">
      <c r="A3" s="34" t="s">
        <v>17</v>
      </c>
      <c r="B3" s="232" t="s">
        <v>292</v>
      </c>
      <c r="C3" s="34" t="s">
        <v>18</v>
      </c>
      <c r="D3" s="41"/>
    </row>
    <row r="4" spans="1:4" s="3" customFormat="1" ht="14" customHeight="1">
      <c r="A4" s="34" t="s">
        <v>27</v>
      </c>
      <c r="B4" s="39" t="s">
        <v>229</v>
      </c>
      <c r="C4" s="34" t="s">
        <v>27</v>
      </c>
      <c r="D4" s="41"/>
    </row>
    <row r="5" spans="1:4" s="3" customFormat="1" ht="14" customHeight="1">
      <c r="A5" s="34" t="s">
        <v>96</v>
      </c>
      <c r="B5" s="233" t="s">
        <v>230</v>
      </c>
      <c r="C5" s="34" t="s">
        <v>19</v>
      </c>
      <c r="D5" s="41"/>
    </row>
    <row r="6" spans="1:4" s="3" customFormat="1" ht="14" customHeight="1">
      <c r="A6" s="35" t="s">
        <v>20</v>
      </c>
      <c r="B6" s="98">
        <v>42496</v>
      </c>
      <c r="C6" s="35" t="s">
        <v>97</v>
      </c>
      <c r="D6" s="41"/>
    </row>
    <row r="7" spans="1:4" s="3" customFormat="1">
      <c r="A7" s="34" t="s">
        <v>21</v>
      </c>
      <c r="B7" s="98">
        <v>42922</v>
      </c>
      <c r="C7" s="34" t="s">
        <v>22</v>
      </c>
      <c r="D7" s="41"/>
    </row>
    <row r="8" spans="1:4" s="3" customFormat="1">
      <c r="A8" s="47" t="s">
        <v>142</v>
      </c>
      <c r="B8" s="48" t="s">
        <v>291</v>
      </c>
      <c r="C8" s="49" t="s">
        <v>143</v>
      </c>
      <c r="D8" s="41"/>
    </row>
    <row r="9" spans="1:4" s="3" customFormat="1">
      <c r="A9" s="44" t="s">
        <v>124</v>
      </c>
      <c r="B9" s="39" t="s">
        <v>232</v>
      </c>
      <c r="C9" s="45" t="s">
        <v>104</v>
      </c>
      <c r="D9" s="41"/>
    </row>
    <row r="10" spans="1:4" s="3" customFormat="1">
      <c r="A10" s="44" t="s">
        <v>125</v>
      </c>
      <c r="B10" s="39" t="s">
        <v>231</v>
      </c>
      <c r="C10" s="45" t="s">
        <v>105</v>
      </c>
      <c r="D10" s="41"/>
    </row>
    <row r="11" spans="1:4" s="3" customFormat="1" ht="28">
      <c r="A11" s="44" t="s">
        <v>126</v>
      </c>
      <c r="B11" s="39" t="s">
        <v>233</v>
      </c>
      <c r="C11" s="45" t="s">
        <v>127</v>
      </c>
      <c r="D11" s="41"/>
    </row>
    <row r="12" spans="1:4" s="3" customFormat="1" ht="42">
      <c r="A12" s="44" t="s">
        <v>102</v>
      </c>
      <c r="B12" s="39" t="s">
        <v>234</v>
      </c>
      <c r="C12" s="45" t="s">
        <v>106</v>
      </c>
      <c r="D12" s="41"/>
    </row>
    <row r="13" spans="1:4" s="3" customFormat="1" ht="28">
      <c r="A13" s="44" t="s">
        <v>128</v>
      </c>
      <c r="B13" s="39" t="s">
        <v>235</v>
      </c>
      <c r="C13" s="45" t="s">
        <v>107</v>
      </c>
      <c r="D13" s="41"/>
    </row>
    <row r="14" spans="1:4" ht="28">
      <c r="A14" s="40" t="s">
        <v>98</v>
      </c>
      <c r="B14" s="2"/>
      <c r="C14" s="40" t="s">
        <v>99</v>
      </c>
      <c r="D14" s="41"/>
    </row>
    <row r="15" spans="1:4">
      <c r="A15" s="41"/>
      <c r="B15" s="41"/>
      <c r="C15" s="41"/>
      <c r="D15" s="41"/>
    </row>
    <row r="19" spans="2:2">
      <c r="B19" t="s">
        <v>103</v>
      </c>
    </row>
  </sheetData>
  <mergeCells count="1">
    <mergeCell ref="A1:D2"/>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59999389629810485"/>
  </sheetPr>
  <dimension ref="A1:S7"/>
  <sheetViews>
    <sheetView tabSelected="1" topLeftCell="K1" workbookViewId="0">
      <selection activeCell="M12" sqref="M12"/>
    </sheetView>
  </sheetViews>
  <sheetFormatPr baseColWidth="10" defaultColWidth="8.6640625" defaultRowHeight="14" x14ac:dyDescent="0"/>
  <cols>
    <col min="1" max="1" width="30.6640625" style="1" customWidth="1"/>
    <col min="2" max="2" width="30.6640625" style="82" customWidth="1"/>
    <col min="3" max="3" width="30.6640625" style="1" customWidth="1"/>
    <col min="4" max="4" width="30.6640625" style="90" customWidth="1"/>
    <col min="5" max="5" width="30.6640625" style="1" customWidth="1"/>
    <col min="6" max="9" width="30.6640625" style="90" customWidth="1"/>
    <col min="10" max="10" width="30.6640625" style="1" customWidth="1"/>
    <col min="11" max="11" width="30.6640625" style="86" customWidth="1"/>
    <col min="12" max="13" width="30.6640625" style="90" customWidth="1"/>
    <col min="14" max="17" width="30.6640625" style="86" customWidth="1"/>
    <col min="18" max="19" width="30.6640625" style="1" customWidth="1"/>
    <col min="20" max="22" width="14.1640625" style="1" customWidth="1"/>
    <col min="23" max="23" width="16.1640625" style="1" customWidth="1"/>
    <col min="24" max="24" width="16.5" style="1" customWidth="1"/>
    <col min="25" max="25" width="12" style="1" bestFit="1" customWidth="1"/>
    <col min="26" max="27" width="12.5" style="1" customWidth="1"/>
    <col min="28" max="28" width="9.5" style="1" customWidth="1"/>
    <col min="29" max="16384" width="8.6640625" style="1"/>
  </cols>
  <sheetData>
    <row r="1" spans="1:19" ht="115" customHeight="1">
      <c r="A1" s="237" t="s">
        <v>210</v>
      </c>
      <c r="B1" s="238"/>
      <c r="C1" s="238"/>
      <c r="D1" s="238"/>
      <c r="E1" s="238"/>
      <c r="F1" s="238"/>
      <c r="G1" s="238"/>
      <c r="H1" s="238"/>
      <c r="I1" s="238"/>
      <c r="J1" s="238"/>
      <c r="K1" s="238"/>
      <c r="L1" s="238"/>
      <c r="M1" s="238"/>
      <c r="N1" s="238"/>
      <c r="O1" s="238"/>
      <c r="P1" s="238"/>
      <c r="Q1" s="238"/>
      <c r="R1" s="238"/>
      <c r="S1" s="238"/>
    </row>
    <row r="2" spans="1:19" ht="14" customHeight="1">
      <c r="A2" s="239" t="s">
        <v>44</v>
      </c>
      <c r="B2" s="240"/>
      <c r="C2" s="240"/>
      <c r="D2" s="240"/>
      <c r="E2" s="240"/>
      <c r="F2" s="240"/>
      <c r="G2" s="240"/>
      <c r="H2" s="240"/>
      <c r="I2" s="240"/>
      <c r="J2" s="240"/>
      <c r="K2" s="240"/>
      <c r="L2" s="240"/>
      <c r="M2" s="240"/>
      <c r="N2" s="240"/>
      <c r="O2" s="240"/>
      <c r="P2" s="240"/>
      <c r="Q2" s="240"/>
      <c r="R2" s="240"/>
      <c r="S2" s="240"/>
    </row>
    <row r="3" spans="1:19" ht="14" customHeight="1">
      <c r="A3" s="241" t="s">
        <v>45</v>
      </c>
      <c r="B3" s="235" t="s">
        <v>211</v>
      </c>
      <c r="C3" s="235" t="s">
        <v>212</v>
      </c>
      <c r="D3" s="235" t="s">
        <v>177</v>
      </c>
      <c r="E3" s="241" t="s">
        <v>46</v>
      </c>
      <c r="F3" s="235" t="s">
        <v>175</v>
      </c>
      <c r="G3" s="235" t="s">
        <v>176</v>
      </c>
      <c r="H3" s="235" t="s">
        <v>220</v>
      </c>
      <c r="I3" s="235" t="s">
        <v>221</v>
      </c>
      <c r="J3" s="241" t="s">
        <v>49</v>
      </c>
      <c r="K3" s="235" t="s">
        <v>178</v>
      </c>
      <c r="L3" s="235" t="s">
        <v>179</v>
      </c>
      <c r="M3" s="235" t="s">
        <v>180</v>
      </c>
      <c r="N3" s="235" t="s">
        <v>181</v>
      </c>
      <c r="O3" s="235" t="s">
        <v>182</v>
      </c>
      <c r="P3" s="235" t="s">
        <v>183</v>
      </c>
      <c r="Q3" s="235" t="s">
        <v>184</v>
      </c>
      <c r="R3" s="235" t="s">
        <v>185</v>
      </c>
      <c r="S3" s="235" t="s">
        <v>186</v>
      </c>
    </row>
    <row r="4" spans="1:19" ht="59.25" customHeight="1">
      <c r="A4" s="241"/>
      <c r="B4" s="236"/>
      <c r="C4" s="236"/>
      <c r="D4" s="236"/>
      <c r="E4" s="241"/>
      <c r="F4" s="236"/>
      <c r="G4" s="236"/>
      <c r="H4" s="236"/>
      <c r="I4" s="236"/>
      <c r="J4" s="241"/>
      <c r="K4" s="236"/>
      <c r="L4" s="236"/>
      <c r="M4" s="236"/>
      <c r="N4" s="236"/>
      <c r="O4" s="236"/>
      <c r="P4" s="236"/>
      <c r="Q4" s="236"/>
      <c r="R4" s="236"/>
      <c r="S4" s="236"/>
    </row>
    <row r="5" spans="1:19" ht="84">
      <c r="A5" s="76" t="s">
        <v>48</v>
      </c>
      <c r="B5" s="83" t="s">
        <v>213</v>
      </c>
      <c r="C5" s="83" t="s">
        <v>214</v>
      </c>
      <c r="D5" s="91" t="s">
        <v>189</v>
      </c>
      <c r="E5" s="77" t="s">
        <v>217</v>
      </c>
      <c r="F5" s="87" t="s">
        <v>187</v>
      </c>
      <c r="G5" s="87" t="s">
        <v>188</v>
      </c>
      <c r="H5" s="91" t="s">
        <v>222</v>
      </c>
      <c r="I5" s="91" t="s">
        <v>108</v>
      </c>
      <c r="J5" s="76" t="s">
        <v>50</v>
      </c>
      <c r="K5" s="87" t="s">
        <v>190</v>
      </c>
      <c r="L5" s="91" t="s">
        <v>191</v>
      </c>
      <c r="M5" s="91" t="s">
        <v>219</v>
      </c>
      <c r="N5" s="91" t="s">
        <v>192</v>
      </c>
      <c r="O5" s="91" t="s">
        <v>193</v>
      </c>
      <c r="P5" s="91" t="s">
        <v>194</v>
      </c>
      <c r="Q5" s="91" t="s">
        <v>195</v>
      </c>
      <c r="R5" s="91" t="s">
        <v>196</v>
      </c>
      <c r="S5" s="91" t="s">
        <v>197</v>
      </c>
    </row>
    <row r="6" spans="1:19" s="22" customFormat="1" ht="12" customHeight="1">
      <c r="A6" s="21" t="s">
        <v>56</v>
      </c>
      <c r="B6" s="84" t="s">
        <v>215</v>
      </c>
      <c r="C6" s="85" t="s">
        <v>216</v>
      </c>
      <c r="D6" s="95" t="s">
        <v>200</v>
      </c>
      <c r="E6" s="21" t="s">
        <v>55</v>
      </c>
      <c r="F6" s="88" t="s">
        <v>198</v>
      </c>
      <c r="G6" s="88" t="s">
        <v>199</v>
      </c>
      <c r="H6" s="95" t="s">
        <v>223</v>
      </c>
      <c r="I6" s="95" t="s">
        <v>224</v>
      </c>
      <c r="J6" s="21" t="s">
        <v>54</v>
      </c>
      <c r="K6" s="88" t="s">
        <v>201</v>
      </c>
      <c r="L6" s="95" t="s">
        <v>202</v>
      </c>
      <c r="M6" s="95" t="s">
        <v>203</v>
      </c>
      <c r="N6" s="88" t="s">
        <v>204</v>
      </c>
      <c r="O6" s="88" t="s">
        <v>205</v>
      </c>
      <c r="P6" s="88" t="s">
        <v>206</v>
      </c>
      <c r="Q6" s="88" t="s">
        <v>207</v>
      </c>
      <c r="R6" s="94" t="s">
        <v>208</v>
      </c>
      <c r="S6" s="94" t="s">
        <v>209</v>
      </c>
    </row>
    <row r="7" spans="1:19" ht="42">
      <c r="A7" s="1" t="s">
        <v>236</v>
      </c>
      <c r="B7" s="82">
        <v>1</v>
      </c>
      <c r="C7" s="1" t="s">
        <v>237</v>
      </c>
      <c r="D7" s="90" t="s">
        <v>293</v>
      </c>
      <c r="E7" s="1" t="s">
        <v>238</v>
      </c>
      <c r="F7" s="90" t="s">
        <v>239</v>
      </c>
      <c r="G7" s="90" t="s">
        <v>240</v>
      </c>
      <c r="H7" s="90">
        <v>7</v>
      </c>
      <c r="I7" s="90">
        <v>3</v>
      </c>
      <c r="J7" s="1">
        <v>2015</v>
      </c>
      <c r="K7" s="99">
        <v>4.2361111111111106E-2</v>
      </c>
      <c r="L7" s="90" t="s">
        <v>241</v>
      </c>
      <c r="M7" s="90" t="s">
        <v>294</v>
      </c>
      <c r="N7" s="86" t="s">
        <v>242</v>
      </c>
      <c r="O7" s="86" t="s">
        <v>243</v>
      </c>
      <c r="P7" s="86" t="s">
        <v>244</v>
      </c>
      <c r="Q7" s="86" t="s">
        <v>245</v>
      </c>
      <c r="R7" s="1">
        <v>30696</v>
      </c>
      <c r="S7" s="1">
        <v>74035</v>
      </c>
    </row>
  </sheetData>
  <mergeCells count="21">
    <mergeCell ref="A1:S1"/>
    <mergeCell ref="A2:S2"/>
    <mergeCell ref="R3:R4"/>
    <mergeCell ref="S3:S4"/>
    <mergeCell ref="A3:A4"/>
    <mergeCell ref="E3:E4"/>
    <mergeCell ref="J3:J4"/>
    <mergeCell ref="F3:F4"/>
    <mergeCell ref="B3:B4"/>
    <mergeCell ref="C3:C4"/>
    <mergeCell ref="G3:G4"/>
    <mergeCell ref="O3:O4"/>
    <mergeCell ref="P3:P4"/>
    <mergeCell ref="L3:L4"/>
    <mergeCell ref="M3:M4"/>
    <mergeCell ref="Q3:Q4"/>
    <mergeCell ref="D3:D4"/>
    <mergeCell ref="H3:H4"/>
    <mergeCell ref="I3:I4"/>
    <mergeCell ref="K3:K4"/>
    <mergeCell ref="N3:N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FFE98D"/>
  </sheetPr>
  <dimension ref="A1:P7"/>
  <sheetViews>
    <sheetView topLeftCell="L1" workbookViewId="0">
      <selection activeCell="P8" sqref="P8"/>
    </sheetView>
  </sheetViews>
  <sheetFormatPr baseColWidth="10" defaultColWidth="8.6640625" defaultRowHeight="14" x14ac:dyDescent="0"/>
  <cols>
    <col min="1" max="1" width="31.5" style="1" customWidth="1"/>
    <col min="2" max="11" width="27.6640625" style="1" customWidth="1"/>
    <col min="12" max="15" width="42.6640625" style="1" customWidth="1"/>
    <col min="16" max="16" width="25" style="1" bestFit="1" customWidth="1"/>
    <col min="17" max="17" width="53.6640625" style="1" customWidth="1"/>
    <col min="18" max="20" width="13.1640625" style="1" customWidth="1"/>
    <col min="21" max="21" width="8.1640625" style="1" customWidth="1"/>
    <col min="22" max="22" width="7" style="1" customWidth="1"/>
    <col min="23" max="23" width="8.33203125" style="1" customWidth="1"/>
    <col min="24" max="24" width="12.5" style="1" customWidth="1"/>
    <col min="25" max="25" width="8.33203125" style="1" customWidth="1"/>
    <col min="26" max="26" width="7.1640625" style="1" customWidth="1"/>
    <col min="27" max="27" width="7.5" style="1" customWidth="1"/>
    <col min="28" max="28" width="13.1640625" style="1" customWidth="1"/>
    <col min="29" max="29" width="9.6640625" style="1" customWidth="1"/>
    <col min="30" max="30" width="17.1640625" style="1" customWidth="1"/>
    <col min="31" max="31" width="15.5" style="1" customWidth="1"/>
    <col min="32" max="32" width="17" style="1" customWidth="1"/>
    <col min="33" max="35" width="14.1640625" style="1" customWidth="1"/>
    <col min="36" max="36" width="16.1640625" style="1" customWidth="1"/>
    <col min="37" max="37" width="16.5" style="1" customWidth="1"/>
    <col min="38" max="38" width="12" style="1" bestFit="1" customWidth="1"/>
    <col min="39" max="40" width="12.5" style="1" customWidth="1"/>
    <col min="41" max="41" width="9.5" style="1" customWidth="1"/>
    <col min="42" max="16384" width="8.6640625" style="1"/>
  </cols>
  <sheetData>
    <row r="1" spans="1:16" ht="52.25" customHeight="1">
      <c r="A1" s="237" t="s">
        <v>51</v>
      </c>
      <c r="B1" s="238"/>
      <c r="C1" s="238"/>
      <c r="D1" s="238"/>
      <c r="E1" s="238"/>
      <c r="F1" s="238"/>
      <c r="G1" s="238"/>
      <c r="H1" s="238"/>
      <c r="I1" s="238"/>
      <c r="J1" s="238"/>
      <c r="K1" s="242"/>
      <c r="L1" s="242"/>
      <c r="M1" s="242"/>
      <c r="N1" s="242"/>
      <c r="O1" s="243"/>
    </row>
    <row r="2" spans="1:16" ht="14" customHeight="1">
      <c r="A2" s="239" t="s">
        <v>44</v>
      </c>
      <c r="B2" s="240"/>
      <c r="C2" s="240"/>
      <c r="D2" s="248"/>
      <c r="E2" s="246" t="s">
        <v>57</v>
      </c>
      <c r="F2" s="247"/>
      <c r="G2" s="247"/>
      <c r="H2" s="247"/>
      <c r="I2" s="244" t="s">
        <v>67</v>
      </c>
      <c r="J2" s="245"/>
      <c r="K2" s="242"/>
      <c r="L2" s="249" t="s">
        <v>84</v>
      </c>
      <c r="M2" s="250"/>
      <c r="N2" s="250"/>
      <c r="O2" s="74" t="s">
        <v>162</v>
      </c>
    </row>
    <row r="3" spans="1:16" ht="59.25" customHeight="1">
      <c r="A3" s="26" t="s">
        <v>218</v>
      </c>
      <c r="B3" s="27" t="s">
        <v>82</v>
      </c>
      <c r="C3" s="27" t="s">
        <v>165</v>
      </c>
      <c r="D3" s="27" t="s">
        <v>95</v>
      </c>
      <c r="E3" s="23" t="s">
        <v>167</v>
      </c>
      <c r="F3" s="23" t="s">
        <v>94</v>
      </c>
      <c r="G3" s="23" t="s">
        <v>90</v>
      </c>
      <c r="H3" s="23" t="s">
        <v>91</v>
      </c>
      <c r="I3" s="25" t="s">
        <v>168</v>
      </c>
      <c r="J3" s="24" t="s">
        <v>92</v>
      </c>
      <c r="K3" s="24" t="s">
        <v>93</v>
      </c>
      <c r="L3" s="75" t="s">
        <v>172</v>
      </c>
      <c r="M3" s="38" t="s">
        <v>88</v>
      </c>
      <c r="N3" s="38" t="s">
        <v>89</v>
      </c>
      <c r="O3" s="73" t="s">
        <v>161</v>
      </c>
    </row>
    <row r="4" spans="1:16" ht="154">
      <c r="A4" s="91" t="s">
        <v>225</v>
      </c>
      <c r="B4" s="77" t="s">
        <v>52</v>
      </c>
      <c r="C4" s="77" t="s">
        <v>164</v>
      </c>
      <c r="D4" s="77" t="s">
        <v>52</v>
      </c>
      <c r="E4" s="78" t="s">
        <v>58</v>
      </c>
      <c r="F4" s="78" t="s">
        <v>65</v>
      </c>
      <c r="G4" s="78" t="s">
        <v>64</v>
      </c>
      <c r="H4" s="78" t="s">
        <v>66</v>
      </c>
      <c r="I4" s="79" t="s">
        <v>70</v>
      </c>
      <c r="J4" s="79" t="s">
        <v>71</v>
      </c>
      <c r="K4" s="79" t="s">
        <v>72</v>
      </c>
      <c r="L4" s="80" t="s">
        <v>174</v>
      </c>
      <c r="M4" s="80" t="s">
        <v>173</v>
      </c>
      <c r="N4" s="80" t="s">
        <v>86</v>
      </c>
      <c r="O4" s="81" t="s">
        <v>166</v>
      </c>
    </row>
    <row r="5" spans="1:16" s="22" customFormat="1" ht="12" customHeight="1">
      <c r="A5" s="94" t="s">
        <v>215</v>
      </c>
      <c r="B5" s="21" t="s">
        <v>83</v>
      </c>
      <c r="C5" s="21" t="s">
        <v>170</v>
      </c>
      <c r="D5" s="21" t="s">
        <v>53</v>
      </c>
      <c r="E5" s="21" t="s">
        <v>75</v>
      </c>
      <c r="F5" s="21" t="s">
        <v>76</v>
      </c>
      <c r="G5" s="21" t="s">
        <v>77</v>
      </c>
      <c r="H5" s="21" t="s">
        <v>78</v>
      </c>
      <c r="I5" s="21" t="s">
        <v>79</v>
      </c>
      <c r="J5" s="21" t="s">
        <v>80</v>
      </c>
      <c r="K5" s="21" t="s">
        <v>81</v>
      </c>
      <c r="L5" s="21" t="s">
        <v>171</v>
      </c>
      <c r="M5" s="21" t="s">
        <v>85</v>
      </c>
      <c r="N5" s="21" t="s">
        <v>87</v>
      </c>
      <c r="O5" s="21" t="s">
        <v>40</v>
      </c>
    </row>
    <row r="6" spans="1:16">
      <c r="A6" s="86">
        <v>1</v>
      </c>
      <c r="B6" s="222" t="s">
        <v>288</v>
      </c>
      <c r="C6" s="1" t="s">
        <v>246</v>
      </c>
      <c r="D6" s="90" t="s">
        <v>286</v>
      </c>
      <c r="E6" s="231">
        <v>2386495</v>
      </c>
      <c r="F6" s="231">
        <v>1165937</v>
      </c>
      <c r="G6" s="231">
        <v>1004831</v>
      </c>
      <c r="H6" s="231">
        <v>215727</v>
      </c>
      <c r="I6" s="231">
        <f>J6+K6</f>
        <v>257690.74</v>
      </c>
      <c r="J6" s="231">
        <v>151352.74</v>
      </c>
      <c r="K6" s="231">
        <v>106338</v>
      </c>
      <c r="L6" s="36" t="s">
        <v>287</v>
      </c>
      <c r="M6" s="220">
        <v>188800</v>
      </c>
      <c r="N6" s="221">
        <v>211100</v>
      </c>
      <c r="O6" s="219">
        <f>(0.108*E6+I6)/M6</f>
        <v>2.7300434322033897</v>
      </c>
      <c r="P6" s="219">
        <f>E6/22.9</f>
        <v>104213.7554585153</v>
      </c>
    </row>
    <row r="7" spans="1:16">
      <c r="P7" s="219">
        <f>I6/M6</f>
        <v>1.3648873940677966</v>
      </c>
    </row>
  </sheetData>
  <mergeCells count="5">
    <mergeCell ref="A1:O1"/>
    <mergeCell ref="I2:K2"/>
    <mergeCell ref="E2:H2"/>
    <mergeCell ref="A2:D2"/>
    <mergeCell ref="L2:N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9.9978637043366805E-2"/>
  </sheetPr>
  <dimension ref="A2:AO139"/>
  <sheetViews>
    <sheetView topLeftCell="A77" workbookViewId="0">
      <selection activeCell="C92" sqref="C92:G92"/>
    </sheetView>
  </sheetViews>
  <sheetFormatPr baseColWidth="10" defaultColWidth="8.83203125" defaultRowHeight="14" x14ac:dyDescent="0"/>
  <cols>
    <col min="1" max="1" width="16.5" style="3" bestFit="1" customWidth="1"/>
    <col min="2" max="2" width="8.83203125" style="3"/>
    <col min="3" max="3" width="35.6640625" style="3" customWidth="1"/>
    <col min="4" max="4" width="8.83203125" style="3"/>
    <col min="5" max="7" width="12.6640625" style="3" customWidth="1"/>
    <col min="8" max="16384" width="8.83203125" style="3"/>
  </cols>
  <sheetData>
    <row r="2" spans="1:41">
      <c r="A2" s="251" t="s">
        <v>160</v>
      </c>
      <c r="B2" s="251"/>
      <c r="C2" s="251"/>
      <c r="D2" s="251"/>
      <c r="E2" s="251"/>
      <c r="F2" s="251"/>
      <c r="G2" s="251"/>
      <c r="H2" s="251"/>
      <c r="I2" s="251"/>
      <c r="J2" s="251"/>
      <c r="K2" s="251"/>
      <c r="L2" s="251"/>
      <c r="M2" s="251"/>
      <c r="N2" s="251"/>
      <c r="O2" s="251"/>
      <c r="P2" s="251"/>
      <c r="Q2" s="251"/>
      <c r="R2" s="251"/>
      <c r="S2" s="251"/>
      <c r="T2" s="251"/>
      <c r="U2" s="251"/>
      <c r="V2" s="251"/>
      <c r="W2" s="251"/>
    </row>
    <row r="3" spans="1:41">
      <c r="A3" s="252" t="s">
        <v>163</v>
      </c>
      <c r="B3" s="252"/>
      <c r="C3" s="252"/>
      <c r="D3" s="252"/>
      <c r="E3" s="252"/>
      <c r="F3" s="252"/>
      <c r="G3" s="252"/>
      <c r="H3" s="252"/>
      <c r="I3" s="252"/>
      <c r="J3" s="252"/>
      <c r="K3" s="252"/>
      <c r="L3" s="252"/>
      <c r="M3" s="252"/>
      <c r="N3" s="252"/>
      <c r="O3" s="252"/>
      <c r="P3" s="252"/>
      <c r="Q3" s="252"/>
      <c r="R3" s="252"/>
      <c r="S3" s="252"/>
      <c r="T3" s="252"/>
      <c r="U3" s="252"/>
      <c r="V3" s="252"/>
      <c r="W3" s="252"/>
    </row>
    <row r="5" spans="1:41">
      <c r="A5" s="50" t="s">
        <v>144</v>
      </c>
    </row>
    <row r="6" spans="1:41">
      <c r="A6" s="3" t="s">
        <v>145</v>
      </c>
      <c r="B6" s="3">
        <v>6</v>
      </c>
      <c r="C6" s="3" t="s">
        <v>146</v>
      </c>
    </row>
    <row r="7" spans="1:41">
      <c r="A7" s="3" t="s">
        <v>147</v>
      </c>
      <c r="B7" s="51">
        <v>100</v>
      </c>
      <c r="C7" s="3" t="s">
        <v>146</v>
      </c>
    </row>
    <row r="8" spans="1:41">
      <c r="A8" s="3" t="s">
        <v>148</v>
      </c>
      <c r="B8" s="52">
        <v>0.14285714285714285</v>
      </c>
    </row>
    <row r="10" spans="1:41">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row>
    <row r="11" spans="1:41">
      <c r="A11" s="89"/>
      <c r="B11" s="100"/>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row>
    <row r="12" spans="1:41">
      <c r="A12" s="101" t="s">
        <v>247</v>
      </c>
      <c r="B12" s="102" t="s">
        <v>248</v>
      </c>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row>
    <row r="13" spans="1:41">
      <c r="A13" s="101" t="s">
        <v>249</v>
      </c>
      <c r="B13" s="102" t="s">
        <v>248</v>
      </c>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row>
    <row r="14" spans="1:41">
      <c r="A14" s="101" t="s">
        <v>250</v>
      </c>
      <c r="B14" s="103" t="s">
        <v>248</v>
      </c>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row>
    <row r="15" spans="1:41">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row>
    <row r="16" spans="1:41" ht="18">
      <c r="A16" s="89"/>
      <c r="B16" s="89"/>
      <c r="C16" s="104" t="s">
        <v>251</v>
      </c>
      <c r="D16" s="89"/>
      <c r="E16" s="89"/>
      <c r="F16" s="89"/>
      <c r="G16" s="89"/>
      <c r="H16" s="89"/>
      <c r="I16" s="89"/>
      <c r="J16" s="89"/>
      <c r="K16" s="89"/>
      <c r="L16" s="89"/>
      <c r="M16" s="89"/>
      <c r="N16" s="89"/>
      <c r="O16" s="89"/>
      <c r="P16" s="89"/>
      <c r="Q16" s="89"/>
      <c r="R16" s="89"/>
      <c r="S16" s="104" t="s">
        <v>252</v>
      </c>
      <c r="T16" s="89"/>
      <c r="U16" s="89"/>
      <c r="V16" s="89"/>
      <c r="W16" s="89"/>
      <c r="X16" s="89"/>
      <c r="Y16" s="89"/>
      <c r="Z16" s="89"/>
      <c r="AA16" s="89"/>
      <c r="AB16" s="89"/>
      <c r="AC16" s="89"/>
      <c r="AD16" s="89"/>
      <c r="AE16" s="89"/>
      <c r="AF16" s="89"/>
      <c r="AG16" s="89"/>
      <c r="AH16" s="89"/>
      <c r="AI16" s="89"/>
      <c r="AJ16" s="89"/>
      <c r="AK16" s="89"/>
      <c r="AL16" s="89"/>
      <c r="AM16" s="89"/>
      <c r="AN16" s="89"/>
      <c r="AO16" s="89"/>
    </row>
    <row r="17" spans="1:41" ht="16" thickBot="1">
      <c r="A17" s="89"/>
      <c r="B17" s="89"/>
      <c r="C17" s="105" t="s">
        <v>253</v>
      </c>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row>
    <row r="18" spans="1:41" ht="17">
      <c r="A18" s="89"/>
      <c r="B18" s="89"/>
      <c r="C18" s="106" t="s">
        <v>254</v>
      </c>
      <c r="D18" s="89"/>
      <c r="E18" s="89"/>
      <c r="F18" s="89"/>
      <c r="G18" s="89"/>
      <c r="H18" s="89"/>
      <c r="I18" s="89"/>
      <c r="J18" s="89"/>
      <c r="K18" s="89"/>
      <c r="L18" s="89"/>
      <c r="M18" s="89"/>
      <c r="N18" s="89"/>
      <c r="O18" s="89"/>
      <c r="P18" s="89"/>
      <c r="Q18" s="89"/>
      <c r="R18" s="89"/>
      <c r="S18" s="107"/>
      <c r="T18" s="108"/>
      <c r="U18" s="108"/>
      <c r="V18" s="108"/>
      <c r="W18" s="108"/>
      <c r="X18" s="108"/>
      <c r="Y18" s="108"/>
      <c r="Z18" s="108"/>
      <c r="AA18" s="108"/>
      <c r="AB18" s="108"/>
      <c r="AC18" s="108"/>
      <c r="AD18" s="108"/>
      <c r="AE18" s="108"/>
      <c r="AF18" s="108"/>
      <c r="AG18" s="108"/>
      <c r="AH18" s="108"/>
      <c r="AI18" s="108"/>
      <c r="AJ18" s="108"/>
      <c r="AK18" s="108"/>
      <c r="AL18" s="108"/>
      <c r="AM18" s="108"/>
      <c r="AN18" s="109"/>
      <c r="AO18" s="89"/>
    </row>
    <row r="19" spans="1:41" ht="15">
      <c r="A19" s="89"/>
      <c r="B19" s="89"/>
      <c r="C19" s="89" t="s">
        <v>255</v>
      </c>
      <c r="D19" s="89"/>
      <c r="E19" s="89"/>
      <c r="F19" s="89"/>
      <c r="G19" s="89"/>
      <c r="H19" s="89"/>
      <c r="I19" s="89"/>
      <c r="J19" s="89"/>
      <c r="K19" s="89"/>
      <c r="L19" s="89"/>
      <c r="M19" s="89"/>
      <c r="N19" s="89"/>
      <c r="O19" s="89"/>
      <c r="P19" s="89"/>
      <c r="Q19" s="89"/>
      <c r="R19" s="89"/>
      <c r="S19" s="110"/>
      <c r="T19" s="111"/>
      <c r="U19" s="111"/>
      <c r="V19" s="111"/>
      <c r="W19" s="111"/>
      <c r="X19" s="111"/>
      <c r="Y19" s="111"/>
      <c r="Z19" s="111"/>
      <c r="AA19" s="111"/>
      <c r="AB19" s="111"/>
      <c r="AC19" s="111"/>
      <c r="AD19" s="111"/>
      <c r="AE19" s="111"/>
      <c r="AF19" s="111"/>
      <c r="AG19" s="111"/>
      <c r="AH19" s="111"/>
      <c r="AI19" s="111"/>
      <c r="AJ19" s="111"/>
      <c r="AK19" s="111"/>
      <c r="AL19" s="111"/>
      <c r="AM19" s="111"/>
      <c r="AN19" s="112"/>
      <c r="AO19" s="89"/>
    </row>
    <row r="20" spans="1:41" ht="15">
      <c r="A20" s="89"/>
      <c r="B20" s="89"/>
      <c r="C20" s="89" t="s">
        <v>256</v>
      </c>
      <c r="D20" s="89"/>
      <c r="E20" s="89"/>
      <c r="F20" s="89"/>
      <c r="G20" s="89"/>
      <c r="H20" s="89"/>
      <c r="I20" s="89"/>
      <c r="J20" s="89"/>
      <c r="K20" s="89"/>
      <c r="L20" s="89"/>
      <c r="M20" s="89"/>
      <c r="N20" s="89"/>
      <c r="O20" s="89"/>
      <c r="P20" s="89"/>
      <c r="Q20" s="89"/>
      <c r="R20" s="89"/>
      <c r="S20" s="110"/>
      <c r="T20" s="111"/>
      <c r="U20" s="111"/>
      <c r="V20" s="111"/>
      <c r="W20" s="111"/>
      <c r="X20" s="111"/>
      <c r="Y20" s="111"/>
      <c r="Z20" s="111"/>
      <c r="AA20" s="111"/>
      <c r="AB20" s="111"/>
      <c r="AC20" s="111"/>
      <c r="AD20" s="111"/>
      <c r="AE20" s="111"/>
      <c r="AF20" s="111"/>
      <c r="AG20" s="111"/>
      <c r="AH20" s="111"/>
      <c r="AI20" s="111"/>
      <c r="AJ20" s="111"/>
      <c r="AK20" s="111"/>
      <c r="AL20" s="111"/>
      <c r="AM20" s="111"/>
      <c r="AN20" s="112"/>
      <c r="AO20" s="89"/>
    </row>
    <row r="21" spans="1:41" ht="16">
      <c r="A21" s="89"/>
      <c r="B21" s="89"/>
      <c r="C21" s="113" t="s">
        <v>257</v>
      </c>
      <c r="D21" s="89"/>
      <c r="E21" s="89"/>
      <c r="F21" s="89"/>
      <c r="G21" s="89"/>
      <c r="H21" s="89"/>
      <c r="I21" s="89"/>
      <c r="J21" s="89"/>
      <c r="K21" s="89"/>
      <c r="L21" s="89"/>
      <c r="M21" s="89"/>
      <c r="N21" s="89"/>
      <c r="O21" s="89"/>
      <c r="P21" s="89"/>
      <c r="Q21" s="89"/>
      <c r="R21" s="89"/>
      <c r="S21" s="110"/>
      <c r="T21" s="111"/>
      <c r="U21" s="111"/>
      <c r="V21" s="111"/>
      <c r="W21" s="111"/>
      <c r="X21" s="111"/>
      <c r="Y21" s="111"/>
      <c r="Z21" s="111"/>
      <c r="AA21" s="111"/>
      <c r="AB21" s="111"/>
      <c r="AC21" s="111"/>
      <c r="AD21" s="111"/>
      <c r="AE21" s="111"/>
      <c r="AF21" s="111"/>
      <c r="AG21" s="111"/>
      <c r="AH21" s="111"/>
      <c r="AI21" s="111"/>
      <c r="AJ21" s="111"/>
      <c r="AK21" s="111"/>
      <c r="AL21" s="111"/>
      <c r="AM21" s="111"/>
      <c r="AN21" s="112"/>
      <c r="AO21" s="89"/>
    </row>
    <row r="22" spans="1:41" ht="16" thickBot="1">
      <c r="A22" s="89"/>
      <c r="B22" s="89"/>
      <c r="C22" s="89"/>
      <c r="D22" s="89"/>
      <c r="E22" s="89"/>
      <c r="F22" s="89"/>
      <c r="G22" s="89"/>
      <c r="H22" s="89"/>
      <c r="I22" s="89"/>
      <c r="J22" s="89"/>
      <c r="K22" s="89"/>
      <c r="L22" s="89"/>
      <c r="M22" s="89"/>
      <c r="N22" s="89"/>
      <c r="O22" s="89"/>
      <c r="P22" s="89"/>
      <c r="Q22" s="89"/>
      <c r="R22" s="89"/>
      <c r="S22" s="110"/>
      <c r="T22" s="111"/>
      <c r="U22" s="111"/>
      <c r="V22" s="111"/>
      <c r="W22" s="111"/>
      <c r="X22" s="111"/>
      <c r="Y22" s="111"/>
      <c r="Z22" s="111"/>
      <c r="AA22" s="111"/>
      <c r="AB22" s="111"/>
      <c r="AC22" s="111"/>
      <c r="AD22" s="111"/>
      <c r="AE22" s="111"/>
      <c r="AF22" s="111"/>
      <c r="AG22" s="111"/>
      <c r="AH22" s="111"/>
      <c r="AI22" s="111"/>
      <c r="AJ22" s="111"/>
      <c r="AK22" s="111"/>
      <c r="AL22" s="111"/>
      <c r="AM22" s="111"/>
      <c r="AN22" s="112"/>
      <c r="AO22" s="89"/>
    </row>
    <row r="23" spans="1:41" ht="16" thickBot="1">
      <c r="A23" s="89"/>
      <c r="B23" s="89"/>
      <c r="C23" s="89"/>
      <c r="D23" s="256" t="s">
        <v>258</v>
      </c>
      <c r="E23" s="257"/>
      <c r="F23" s="257"/>
      <c r="G23" s="257"/>
      <c r="H23" s="257"/>
      <c r="I23" s="257"/>
      <c r="J23" s="257"/>
      <c r="K23" s="257"/>
      <c r="L23" s="257"/>
      <c r="M23" s="257"/>
      <c r="N23" s="258"/>
      <c r="O23" s="114"/>
      <c r="P23" s="114"/>
      <c r="Q23" s="114"/>
      <c r="R23" s="114"/>
      <c r="S23" s="110"/>
      <c r="T23" s="111"/>
      <c r="U23" s="111"/>
      <c r="V23" s="111"/>
      <c r="W23" s="111"/>
      <c r="X23" s="111"/>
      <c r="Y23" s="111"/>
      <c r="Z23" s="111"/>
      <c r="AA23" s="111"/>
      <c r="AB23" s="111"/>
      <c r="AC23" s="111"/>
      <c r="AD23" s="111"/>
      <c r="AE23" s="111"/>
      <c r="AF23" s="111"/>
      <c r="AG23" s="111"/>
      <c r="AH23" s="111"/>
      <c r="AI23" s="111"/>
      <c r="AJ23" s="111"/>
      <c r="AK23" s="111"/>
      <c r="AL23" s="111"/>
      <c r="AM23" s="111"/>
      <c r="AN23" s="112"/>
      <c r="AO23" s="89"/>
    </row>
    <row r="24" spans="1:41" ht="16" thickBot="1">
      <c r="A24" s="89"/>
      <c r="B24" s="89"/>
      <c r="C24" s="89"/>
      <c r="D24" s="259" t="s">
        <v>259</v>
      </c>
      <c r="E24" s="260"/>
      <c r="F24" s="261" t="s">
        <v>289</v>
      </c>
      <c r="G24" s="262"/>
      <c r="H24" s="262"/>
      <c r="I24" s="262"/>
      <c r="J24" s="262"/>
      <c r="K24" s="262"/>
      <c r="L24" s="262"/>
      <c r="M24" s="262"/>
      <c r="N24" s="263"/>
      <c r="O24" s="115"/>
      <c r="P24" s="115"/>
      <c r="Q24" s="115"/>
      <c r="R24" s="115"/>
      <c r="S24" s="110"/>
      <c r="T24" s="111"/>
      <c r="U24" s="111"/>
      <c r="V24" s="111"/>
      <c r="W24" s="111"/>
      <c r="X24" s="111"/>
      <c r="Y24" s="111"/>
      <c r="Z24" s="111"/>
      <c r="AA24" s="111"/>
      <c r="AB24" s="111"/>
      <c r="AC24" s="111"/>
      <c r="AD24" s="111"/>
      <c r="AE24" s="111"/>
      <c r="AF24" s="111"/>
      <c r="AG24" s="111"/>
      <c r="AH24" s="111"/>
      <c r="AI24" s="111"/>
      <c r="AJ24" s="111"/>
      <c r="AK24" s="111"/>
      <c r="AL24" s="111"/>
      <c r="AM24" s="111"/>
      <c r="AN24" s="112"/>
      <c r="AO24" s="89"/>
    </row>
    <row r="25" spans="1:41" ht="57" thickBot="1">
      <c r="A25" s="89"/>
      <c r="B25" s="89"/>
      <c r="C25" s="89"/>
      <c r="D25" s="223" t="s">
        <v>283</v>
      </c>
      <c r="E25" s="224" t="s">
        <v>285</v>
      </c>
      <c r="F25" s="116" t="s">
        <v>260</v>
      </c>
      <c r="G25" s="117" t="s">
        <v>261</v>
      </c>
      <c r="H25" s="118" t="s">
        <v>262</v>
      </c>
      <c r="I25" s="119" t="s">
        <v>263</v>
      </c>
      <c r="J25" s="120" t="s">
        <v>290</v>
      </c>
      <c r="K25" s="121" t="s">
        <v>264</v>
      </c>
      <c r="L25" s="122" t="s">
        <v>265</v>
      </c>
      <c r="M25" s="123" t="s">
        <v>266</v>
      </c>
      <c r="N25" s="124" t="s">
        <v>267</v>
      </c>
      <c r="O25" s="125"/>
      <c r="P25" s="125"/>
      <c r="Q25" s="125"/>
      <c r="R25" s="125"/>
      <c r="S25" s="110"/>
      <c r="T25" s="111"/>
      <c r="U25" s="111"/>
      <c r="V25" s="111"/>
      <c r="W25" s="111"/>
      <c r="X25" s="111"/>
      <c r="Y25" s="111"/>
      <c r="Z25" s="111"/>
      <c r="AA25" s="111"/>
      <c r="AB25" s="111"/>
      <c r="AC25" s="111"/>
      <c r="AD25" s="111"/>
      <c r="AE25" s="111"/>
      <c r="AF25" s="111"/>
      <c r="AG25" s="111"/>
      <c r="AH25" s="111"/>
      <c r="AI25" s="111"/>
      <c r="AJ25" s="111"/>
      <c r="AK25" s="111"/>
      <c r="AL25" s="111"/>
      <c r="AM25" s="111"/>
      <c r="AN25" s="112"/>
      <c r="AO25" s="89"/>
    </row>
    <row r="26" spans="1:41" ht="15">
      <c r="A26" s="89"/>
      <c r="B26" s="89"/>
      <c r="C26" s="89"/>
      <c r="D26" s="225">
        <v>0.1</v>
      </c>
      <c r="E26" s="218">
        <v>5.8835000000000007E-3</v>
      </c>
      <c r="F26" s="126">
        <v>1.9517980611408279E-4</v>
      </c>
      <c r="G26" s="127">
        <v>0</v>
      </c>
      <c r="H26" s="128">
        <v>9.3423786842105265</v>
      </c>
      <c r="I26" s="129">
        <v>9.3423786842105265</v>
      </c>
      <c r="J26" s="130">
        <v>0.2268421052631579</v>
      </c>
      <c r="K26" s="131">
        <v>1.7654320987654319</v>
      </c>
      <c r="L26" s="130">
        <v>0.25220458553791886</v>
      </c>
      <c r="M26" s="132">
        <v>0</v>
      </c>
      <c r="N26" s="133">
        <v>0</v>
      </c>
      <c r="O26" s="134"/>
      <c r="P26" s="134"/>
      <c r="Q26" s="134"/>
      <c r="R26" s="134"/>
      <c r="S26" s="110"/>
      <c r="T26" s="111"/>
      <c r="U26" s="111"/>
      <c r="V26" s="111"/>
      <c r="W26" s="111"/>
      <c r="X26" s="111"/>
      <c r="Y26" s="111"/>
      <c r="Z26" s="111"/>
      <c r="AA26" s="111"/>
      <c r="AB26" s="111"/>
      <c r="AC26" s="111"/>
      <c r="AD26" s="111"/>
      <c r="AE26" s="111"/>
      <c r="AF26" s="111"/>
      <c r="AG26" s="111"/>
      <c r="AH26" s="111"/>
      <c r="AI26" s="111"/>
      <c r="AJ26" s="111"/>
      <c r="AK26" s="111"/>
      <c r="AL26" s="111"/>
      <c r="AM26" s="111"/>
      <c r="AN26" s="112"/>
      <c r="AO26" s="89"/>
    </row>
    <row r="27" spans="1:41" ht="15">
      <c r="A27" s="89"/>
      <c r="B27" s="89"/>
      <c r="C27" s="89"/>
      <c r="D27" s="225">
        <v>0.2</v>
      </c>
      <c r="E27" s="218">
        <v>4.7068000000000006E-2</v>
      </c>
      <c r="F27" s="126">
        <v>3.1228768978253246E-3</v>
      </c>
      <c r="G27" s="135">
        <v>0</v>
      </c>
      <c r="H27" s="136">
        <v>37.369514736842106</v>
      </c>
      <c r="I27" s="137">
        <v>37.369514736842106</v>
      </c>
      <c r="J27" s="138">
        <v>0.2268421052631579</v>
      </c>
      <c r="K27" s="139">
        <v>1.7654320987654319</v>
      </c>
      <c r="L27" s="138">
        <v>0.50440917107583771</v>
      </c>
      <c r="M27" s="140">
        <v>0</v>
      </c>
      <c r="N27" s="141">
        <v>0</v>
      </c>
      <c r="O27" s="134"/>
      <c r="P27" s="134"/>
      <c r="Q27" s="134"/>
      <c r="R27" s="134"/>
      <c r="S27" s="110"/>
      <c r="T27" s="111"/>
      <c r="U27" s="111"/>
      <c r="V27" s="111"/>
      <c r="W27" s="111"/>
      <c r="X27" s="111"/>
      <c r="Y27" s="111"/>
      <c r="Z27" s="111"/>
      <c r="AA27" s="111"/>
      <c r="AB27" s="111"/>
      <c r="AC27" s="111"/>
      <c r="AD27" s="111"/>
      <c r="AE27" s="111"/>
      <c r="AF27" s="111"/>
      <c r="AG27" s="111"/>
      <c r="AH27" s="111"/>
      <c r="AI27" s="111"/>
      <c r="AJ27" s="111"/>
      <c r="AK27" s="111"/>
      <c r="AL27" s="111"/>
      <c r="AM27" s="111"/>
      <c r="AN27" s="112"/>
      <c r="AO27" s="89"/>
    </row>
    <row r="28" spans="1:41" ht="15">
      <c r="A28" s="89"/>
      <c r="B28" s="89"/>
      <c r="C28" s="89"/>
      <c r="D28" s="225">
        <v>0.30000000000000004</v>
      </c>
      <c r="E28" s="218">
        <v>0.15885450000000004</v>
      </c>
      <c r="F28" s="126">
        <v>1.5809564295240705E-2</v>
      </c>
      <c r="G28" s="135">
        <v>0</v>
      </c>
      <c r="H28" s="136">
        <v>84.081408157894742</v>
      </c>
      <c r="I28" s="137">
        <v>84.081408157894742</v>
      </c>
      <c r="J28" s="138">
        <v>0.2268421052631579</v>
      </c>
      <c r="K28" s="139">
        <v>1.7654320987654319</v>
      </c>
      <c r="L28" s="138">
        <v>0.75661375661375674</v>
      </c>
      <c r="M28" s="140">
        <v>0</v>
      </c>
      <c r="N28" s="141">
        <v>0</v>
      </c>
      <c r="O28" s="134"/>
      <c r="P28" s="134"/>
      <c r="Q28" s="134"/>
      <c r="R28" s="134"/>
      <c r="S28" s="110"/>
      <c r="T28" s="111"/>
      <c r="U28" s="111"/>
      <c r="V28" s="111"/>
      <c r="W28" s="111"/>
      <c r="X28" s="111"/>
      <c r="Y28" s="111"/>
      <c r="Z28" s="111"/>
      <c r="AA28" s="111"/>
      <c r="AB28" s="111"/>
      <c r="AC28" s="111"/>
      <c r="AD28" s="111"/>
      <c r="AE28" s="111"/>
      <c r="AF28" s="111"/>
      <c r="AG28" s="111"/>
      <c r="AH28" s="111"/>
      <c r="AI28" s="111"/>
      <c r="AJ28" s="111"/>
      <c r="AK28" s="111"/>
      <c r="AL28" s="111"/>
      <c r="AM28" s="111"/>
      <c r="AN28" s="112"/>
      <c r="AO28" s="89"/>
    </row>
    <row r="29" spans="1:41" ht="15">
      <c r="A29" s="89"/>
      <c r="B29" s="89"/>
      <c r="C29" s="89"/>
      <c r="D29" s="225">
        <v>0.4</v>
      </c>
      <c r="E29" s="218">
        <v>0.37654400000000005</v>
      </c>
      <c r="F29" s="126">
        <v>4.9966030365205194E-2</v>
      </c>
      <c r="G29" s="135">
        <v>0</v>
      </c>
      <c r="H29" s="136">
        <v>149.47805894736842</v>
      </c>
      <c r="I29" s="137">
        <v>149.47805894736842</v>
      </c>
      <c r="J29" s="138">
        <v>0.2268421052631579</v>
      </c>
      <c r="K29" s="139">
        <v>1.7654320987654319</v>
      </c>
      <c r="L29" s="138">
        <v>1.0088183421516754</v>
      </c>
      <c r="M29" s="140">
        <v>0</v>
      </c>
      <c r="N29" s="141">
        <v>0</v>
      </c>
      <c r="O29" s="134"/>
      <c r="P29" s="134"/>
      <c r="Q29" s="134"/>
      <c r="R29" s="134"/>
      <c r="S29" s="110"/>
      <c r="T29" s="111"/>
      <c r="U29" s="111"/>
      <c r="V29" s="111"/>
      <c r="W29" s="111"/>
      <c r="X29" s="111"/>
      <c r="Y29" s="111"/>
      <c r="Z29" s="111"/>
      <c r="AA29" s="111"/>
      <c r="AB29" s="111"/>
      <c r="AC29" s="111"/>
      <c r="AD29" s="111"/>
      <c r="AE29" s="111"/>
      <c r="AF29" s="111"/>
      <c r="AG29" s="111"/>
      <c r="AH29" s="111"/>
      <c r="AI29" s="111"/>
      <c r="AJ29" s="111"/>
      <c r="AK29" s="111"/>
      <c r="AL29" s="111"/>
      <c r="AM29" s="111"/>
      <c r="AN29" s="112"/>
      <c r="AO29" s="89"/>
    </row>
    <row r="30" spans="1:41" ht="15">
      <c r="A30" s="89"/>
      <c r="B30" s="89"/>
      <c r="C30" s="89"/>
      <c r="D30" s="225">
        <v>0.5</v>
      </c>
      <c r="E30" s="218">
        <v>0.73543749999999986</v>
      </c>
      <c r="F30" s="126">
        <v>0.12198737882130167</v>
      </c>
      <c r="G30" s="135">
        <v>0</v>
      </c>
      <c r="H30" s="136">
        <v>233.55946710526311</v>
      </c>
      <c r="I30" s="137">
        <v>233.55946710526311</v>
      </c>
      <c r="J30" s="138">
        <v>0.2268421052631579</v>
      </c>
      <c r="K30" s="139">
        <v>1.7654320987654319</v>
      </c>
      <c r="L30" s="138">
        <v>1.2610229276895943</v>
      </c>
      <c r="M30" s="140">
        <v>0</v>
      </c>
      <c r="N30" s="141">
        <v>0</v>
      </c>
      <c r="O30" s="134"/>
      <c r="P30" s="134"/>
      <c r="Q30" s="134"/>
      <c r="R30" s="134"/>
      <c r="S30" s="110"/>
      <c r="T30" s="111"/>
      <c r="U30" s="111"/>
      <c r="V30" s="111"/>
      <c r="W30" s="111"/>
      <c r="X30" s="111"/>
      <c r="Y30" s="111"/>
      <c r="Z30" s="111"/>
      <c r="AA30" s="111"/>
      <c r="AB30" s="111"/>
      <c r="AC30" s="111"/>
      <c r="AD30" s="111"/>
      <c r="AE30" s="111"/>
      <c r="AF30" s="111"/>
      <c r="AG30" s="111"/>
      <c r="AH30" s="111"/>
      <c r="AI30" s="111"/>
      <c r="AJ30" s="111"/>
      <c r="AK30" s="111"/>
      <c r="AL30" s="111"/>
      <c r="AM30" s="111"/>
      <c r="AN30" s="112"/>
      <c r="AO30" s="89"/>
    </row>
    <row r="31" spans="1:41" ht="15">
      <c r="A31" s="89"/>
      <c r="B31" s="89"/>
      <c r="C31" s="89"/>
      <c r="D31" s="225">
        <v>0.6</v>
      </c>
      <c r="E31" s="218">
        <v>1.2708359999999999</v>
      </c>
      <c r="F31" s="126">
        <v>0.25295302872385117</v>
      </c>
      <c r="G31" s="135">
        <v>0</v>
      </c>
      <c r="H31" s="136">
        <v>336.32563263157886</v>
      </c>
      <c r="I31" s="137">
        <v>336.32563263157886</v>
      </c>
      <c r="J31" s="138">
        <v>0.2268421052631579</v>
      </c>
      <c r="K31" s="139">
        <v>1.7654320987654319</v>
      </c>
      <c r="L31" s="138">
        <v>1.513227513227513</v>
      </c>
      <c r="M31" s="140">
        <v>0</v>
      </c>
      <c r="N31" s="141">
        <v>0</v>
      </c>
      <c r="O31" s="134"/>
      <c r="P31" s="134"/>
      <c r="Q31" s="134"/>
      <c r="R31" s="134"/>
      <c r="S31" s="110"/>
      <c r="T31" s="111"/>
      <c r="U31" s="111"/>
      <c r="V31" s="111"/>
      <c r="W31" s="111"/>
      <c r="X31" s="111"/>
      <c r="Y31" s="111"/>
      <c r="Z31" s="111"/>
      <c r="AA31" s="111"/>
      <c r="AB31" s="111"/>
      <c r="AC31" s="111"/>
      <c r="AD31" s="111"/>
      <c r="AE31" s="111"/>
      <c r="AF31" s="111"/>
      <c r="AG31" s="111"/>
      <c r="AH31" s="111"/>
      <c r="AI31" s="111"/>
      <c r="AJ31" s="111"/>
      <c r="AK31" s="111"/>
      <c r="AL31" s="111"/>
      <c r="AM31" s="111"/>
      <c r="AN31" s="112"/>
      <c r="AO31" s="89"/>
    </row>
    <row r="32" spans="1:41" ht="15">
      <c r="A32" s="89"/>
      <c r="B32" s="89"/>
      <c r="C32" s="89"/>
      <c r="D32" s="225">
        <v>0.7</v>
      </c>
      <c r="E32" s="218">
        <v>2.0180404999999992</v>
      </c>
      <c r="F32" s="126">
        <v>0.46862671447991244</v>
      </c>
      <c r="G32" s="135">
        <v>0.46862671447991244</v>
      </c>
      <c r="H32" s="136">
        <v>457.77655552631563</v>
      </c>
      <c r="I32" s="137">
        <v>457.77655552631563</v>
      </c>
      <c r="J32" s="138">
        <v>0.2268421052631579</v>
      </c>
      <c r="K32" s="139">
        <v>1.7654320987654319</v>
      </c>
      <c r="L32" s="138">
        <v>1.7654320987654319</v>
      </c>
      <c r="M32" s="140">
        <v>0.46862671447991244</v>
      </c>
      <c r="N32" s="141">
        <v>0.46862671447991244</v>
      </c>
      <c r="O32" s="134"/>
      <c r="P32" s="134"/>
      <c r="Q32" s="134"/>
      <c r="R32" s="134"/>
      <c r="S32" s="110"/>
      <c r="T32" s="111"/>
      <c r="U32" s="111"/>
      <c r="V32" s="111"/>
      <c r="W32" s="111"/>
      <c r="X32" s="111"/>
      <c r="Y32" s="111"/>
      <c r="Z32" s="111"/>
      <c r="AA32" s="111"/>
      <c r="AB32" s="111"/>
      <c r="AC32" s="111"/>
      <c r="AD32" s="111"/>
      <c r="AE32" s="111"/>
      <c r="AF32" s="111"/>
      <c r="AG32" s="111"/>
      <c r="AH32" s="111"/>
      <c r="AI32" s="111"/>
      <c r="AJ32" s="111"/>
      <c r="AK32" s="111"/>
      <c r="AL32" s="111"/>
      <c r="AM32" s="111"/>
      <c r="AN32" s="112"/>
      <c r="AO32" s="89"/>
    </row>
    <row r="33" spans="1:41" ht="15">
      <c r="A33" s="89"/>
      <c r="B33" s="89"/>
      <c r="C33" s="89"/>
      <c r="D33" s="225">
        <v>0.79999999999999993</v>
      </c>
      <c r="E33" s="218">
        <v>3.012351999999999</v>
      </c>
      <c r="F33" s="126">
        <v>0.78004019185911633</v>
      </c>
      <c r="G33" s="135">
        <v>0.78004019185911633</v>
      </c>
      <c r="H33" s="136">
        <v>597.91223578947347</v>
      </c>
      <c r="I33" s="137">
        <v>597.91223578947347</v>
      </c>
      <c r="J33" s="138">
        <v>0.2268421052631579</v>
      </c>
      <c r="K33" s="139">
        <v>1.7654320987654319</v>
      </c>
      <c r="L33" s="138">
        <v>2.0176366843033509</v>
      </c>
      <c r="M33" s="140">
        <v>0.78004019185911633</v>
      </c>
      <c r="N33" s="141">
        <v>0.78004019185911633</v>
      </c>
      <c r="O33" s="134"/>
      <c r="P33" s="134"/>
      <c r="Q33" s="134"/>
      <c r="R33" s="134"/>
      <c r="S33" s="110"/>
      <c r="T33" s="111"/>
      <c r="U33" s="111"/>
      <c r="V33" s="111"/>
      <c r="W33" s="111"/>
      <c r="X33" s="111"/>
      <c r="Y33" s="111"/>
      <c r="Z33" s="111"/>
      <c r="AA33" s="111"/>
      <c r="AB33" s="111"/>
      <c r="AC33" s="111"/>
      <c r="AD33" s="111"/>
      <c r="AE33" s="111"/>
      <c r="AF33" s="111"/>
      <c r="AG33" s="111"/>
      <c r="AH33" s="111"/>
      <c r="AI33" s="111"/>
      <c r="AJ33" s="111"/>
      <c r="AK33" s="111"/>
      <c r="AL33" s="111"/>
      <c r="AM33" s="111"/>
      <c r="AN33" s="112"/>
      <c r="AO33" s="89"/>
    </row>
    <row r="34" spans="1:41" ht="15">
      <c r="A34" s="89"/>
      <c r="B34" s="89"/>
      <c r="C34" s="89"/>
      <c r="D34" s="225">
        <v>0.89999999999999991</v>
      </c>
      <c r="E34" s="218">
        <v>4.2890714999999986</v>
      </c>
      <c r="F34" s="126">
        <v>1.1555200346189201</v>
      </c>
      <c r="G34" s="135">
        <v>1.1555200346189201</v>
      </c>
      <c r="H34" s="136">
        <v>756.73267342105225</v>
      </c>
      <c r="I34" s="137">
        <v>756.73267342105225</v>
      </c>
      <c r="J34" s="138">
        <v>0.2268421052631579</v>
      </c>
      <c r="K34" s="139">
        <v>1.7654320987654319</v>
      </c>
      <c r="L34" s="138">
        <v>2.2698412698412693</v>
      </c>
      <c r="M34" s="140">
        <v>1.1555200346189201</v>
      </c>
      <c r="N34" s="141">
        <v>1.1555200346189201</v>
      </c>
      <c r="O34" s="134"/>
      <c r="P34" s="134"/>
      <c r="Q34" s="134"/>
      <c r="R34" s="134"/>
      <c r="S34" s="110"/>
      <c r="T34" s="111"/>
      <c r="U34" s="111"/>
      <c r="V34" s="111"/>
      <c r="W34" s="111"/>
      <c r="X34" s="111"/>
      <c r="Y34" s="111"/>
      <c r="Z34" s="111"/>
      <c r="AA34" s="111"/>
      <c r="AB34" s="111"/>
      <c r="AC34" s="111"/>
      <c r="AD34" s="111"/>
      <c r="AE34" s="111"/>
      <c r="AF34" s="111"/>
      <c r="AG34" s="111"/>
      <c r="AH34" s="111"/>
      <c r="AI34" s="111"/>
      <c r="AJ34" s="111"/>
      <c r="AK34" s="111"/>
      <c r="AL34" s="111"/>
      <c r="AM34" s="111"/>
      <c r="AN34" s="112"/>
      <c r="AO34" s="89"/>
    </row>
    <row r="35" spans="1:41" ht="15">
      <c r="A35" s="89"/>
      <c r="B35" s="89"/>
      <c r="C35" s="89"/>
      <c r="D35" s="225">
        <v>0.99999999999999989</v>
      </c>
      <c r="E35" s="218">
        <v>5.8834999999999971</v>
      </c>
      <c r="F35" s="126">
        <v>1.6466349868839982</v>
      </c>
      <c r="G35" s="135">
        <v>1.6466349868839982</v>
      </c>
      <c r="H35" s="136">
        <v>934.23786842105221</v>
      </c>
      <c r="I35" s="137">
        <v>934.23786842105221</v>
      </c>
      <c r="J35" s="138">
        <v>0.2268421052631579</v>
      </c>
      <c r="K35" s="139">
        <v>1.7654320987654319</v>
      </c>
      <c r="L35" s="138">
        <v>2.5220458553791882</v>
      </c>
      <c r="M35" s="140">
        <v>1.6466349868839982</v>
      </c>
      <c r="N35" s="141">
        <v>1.6466349868839982</v>
      </c>
      <c r="O35" s="134"/>
      <c r="P35" s="134"/>
      <c r="Q35" s="134"/>
      <c r="R35" s="134"/>
      <c r="S35" s="110"/>
      <c r="T35" s="111"/>
      <c r="U35" s="111"/>
      <c r="V35" s="111"/>
      <c r="W35" s="111"/>
      <c r="X35" s="111"/>
      <c r="Y35" s="111"/>
      <c r="Z35" s="111"/>
      <c r="AA35" s="111"/>
      <c r="AB35" s="111"/>
      <c r="AC35" s="111"/>
      <c r="AD35" s="111"/>
      <c r="AE35" s="111"/>
      <c r="AF35" s="111"/>
      <c r="AG35" s="111"/>
      <c r="AH35" s="111"/>
      <c r="AI35" s="111"/>
      <c r="AJ35" s="111"/>
      <c r="AK35" s="111"/>
      <c r="AL35" s="111"/>
      <c r="AM35" s="111"/>
      <c r="AN35" s="112"/>
      <c r="AO35" s="89"/>
    </row>
    <row r="36" spans="1:41" ht="15">
      <c r="A36" s="89"/>
      <c r="B36" s="89"/>
      <c r="C36" s="89"/>
      <c r="D36" s="225">
        <v>1.0999999999999999</v>
      </c>
      <c r="E36" s="218">
        <v>7.8309384999999958</v>
      </c>
      <c r="F36" s="126">
        <v>2.2736068534970233</v>
      </c>
      <c r="G36" s="135">
        <v>2.2736068534970233</v>
      </c>
      <c r="H36" s="136">
        <v>1130.4278207894733</v>
      </c>
      <c r="I36" s="137">
        <v>1130.4278207894733</v>
      </c>
      <c r="J36" s="138">
        <v>0.22684210526315793</v>
      </c>
      <c r="K36" s="139">
        <v>1.7654320987654317</v>
      </c>
      <c r="L36" s="138">
        <v>2.7742504409171067</v>
      </c>
      <c r="M36" s="140">
        <v>2.2736068534970233</v>
      </c>
      <c r="N36" s="141">
        <v>2.2736068534970233</v>
      </c>
      <c r="O36" s="134"/>
      <c r="P36" s="134"/>
      <c r="Q36" s="134"/>
      <c r="R36" s="134"/>
      <c r="S36" s="110"/>
      <c r="T36" s="111"/>
      <c r="U36" s="111"/>
      <c r="V36" s="111"/>
      <c r="W36" s="111"/>
      <c r="X36" s="111"/>
      <c r="Y36" s="111"/>
      <c r="Z36" s="111"/>
      <c r="AA36" s="111"/>
      <c r="AB36" s="111"/>
      <c r="AC36" s="111"/>
      <c r="AD36" s="111"/>
      <c r="AE36" s="111"/>
      <c r="AF36" s="111"/>
      <c r="AG36" s="111"/>
      <c r="AH36" s="111"/>
      <c r="AI36" s="111"/>
      <c r="AJ36" s="111"/>
      <c r="AK36" s="111"/>
      <c r="AL36" s="111"/>
      <c r="AM36" s="111"/>
      <c r="AN36" s="112"/>
      <c r="AO36" s="89"/>
    </row>
    <row r="37" spans="1:41" ht="15">
      <c r="A37" s="89"/>
      <c r="B37" s="89"/>
      <c r="C37" s="89"/>
      <c r="D37" s="225">
        <v>1.2</v>
      </c>
      <c r="E37" s="218">
        <v>10.166687999999999</v>
      </c>
      <c r="F37" s="126">
        <v>3.0581348671465811</v>
      </c>
      <c r="G37" s="135">
        <v>3.0581348671465811</v>
      </c>
      <c r="H37" s="136">
        <v>1345.3025305263154</v>
      </c>
      <c r="I37" s="137">
        <v>1345.3025305263154</v>
      </c>
      <c r="J37" s="138">
        <v>0.2268421052631579</v>
      </c>
      <c r="K37" s="139">
        <v>1.7654320987654319</v>
      </c>
      <c r="L37" s="138">
        <v>3.0264550264550261</v>
      </c>
      <c r="M37" s="140">
        <v>3.0581348671465811</v>
      </c>
      <c r="N37" s="141">
        <v>3.0581348671465811</v>
      </c>
      <c r="O37" s="134"/>
      <c r="P37" s="134"/>
      <c r="Q37" s="134"/>
      <c r="R37" s="134"/>
      <c r="S37" s="110"/>
      <c r="T37" s="111"/>
      <c r="U37" s="111"/>
      <c r="V37" s="111"/>
      <c r="W37" s="111"/>
      <c r="X37" s="111"/>
      <c r="Y37" s="111"/>
      <c r="Z37" s="111"/>
      <c r="AA37" s="111"/>
      <c r="AB37" s="111"/>
      <c r="AC37" s="111"/>
      <c r="AD37" s="111"/>
      <c r="AE37" s="111"/>
      <c r="AF37" s="111"/>
      <c r="AG37" s="111"/>
      <c r="AH37" s="111"/>
      <c r="AI37" s="111"/>
      <c r="AJ37" s="111"/>
      <c r="AK37" s="111"/>
      <c r="AL37" s="111"/>
      <c r="AM37" s="111"/>
      <c r="AN37" s="112"/>
      <c r="AO37" s="89"/>
    </row>
    <row r="38" spans="1:41" ht="15">
      <c r="A38" s="89"/>
      <c r="B38" s="89"/>
      <c r="C38" s="89"/>
      <c r="D38" s="225">
        <v>1.3</v>
      </c>
      <c r="E38" s="218">
        <v>12.926049500000001</v>
      </c>
      <c r="F38" s="126">
        <v>4.0233956883671631</v>
      </c>
      <c r="G38" s="135">
        <v>4.0233956883671631</v>
      </c>
      <c r="H38" s="136">
        <v>1578.8619976315786</v>
      </c>
      <c r="I38" s="137">
        <v>1578.8619976315786</v>
      </c>
      <c r="J38" s="138">
        <v>0.22684210526315787</v>
      </c>
      <c r="K38" s="139">
        <v>1.7654320987654322</v>
      </c>
      <c r="L38" s="138">
        <v>3.2786596119929459</v>
      </c>
      <c r="M38" s="140">
        <v>4.0233956883671631</v>
      </c>
      <c r="N38" s="141">
        <v>4.0233956883671631</v>
      </c>
      <c r="O38" s="134"/>
      <c r="P38" s="134"/>
      <c r="Q38" s="134"/>
      <c r="R38" s="134"/>
      <c r="S38" s="110"/>
      <c r="T38" s="111"/>
      <c r="U38" s="111"/>
      <c r="V38" s="111"/>
      <c r="W38" s="111"/>
      <c r="X38" s="111"/>
      <c r="Y38" s="111"/>
      <c r="Z38" s="111"/>
      <c r="AA38" s="111"/>
      <c r="AB38" s="111"/>
      <c r="AC38" s="111"/>
      <c r="AD38" s="111"/>
      <c r="AE38" s="111"/>
      <c r="AF38" s="111"/>
      <c r="AG38" s="111"/>
      <c r="AH38" s="111"/>
      <c r="AI38" s="111"/>
      <c r="AJ38" s="111"/>
      <c r="AK38" s="111"/>
      <c r="AL38" s="111"/>
      <c r="AM38" s="111"/>
      <c r="AN38" s="112"/>
      <c r="AO38" s="89"/>
    </row>
    <row r="39" spans="1:41" ht="15">
      <c r="A39" s="89"/>
      <c r="B39" s="89"/>
      <c r="C39" s="89"/>
      <c r="D39" s="225">
        <v>1.4000000000000001</v>
      </c>
      <c r="E39" s="218">
        <v>16.144324000000001</v>
      </c>
      <c r="F39" s="126">
        <v>5.1940434055391727</v>
      </c>
      <c r="G39" s="135">
        <v>5.1940434055391727</v>
      </c>
      <c r="H39" s="136">
        <v>1831.106222105263</v>
      </c>
      <c r="I39" s="137">
        <v>1831.106222105263</v>
      </c>
      <c r="J39" s="138">
        <v>0.2268421052631579</v>
      </c>
      <c r="K39" s="139">
        <v>1.7654320987654319</v>
      </c>
      <c r="L39" s="138">
        <v>3.5308641975308643</v>
      </c>
      <c r="M39" s="140">
        <v>5.1940434055391727</v>
      </c>
      <c r="N39" s="141">
        <v>5.1940434055391727</v>
      </c>
      <c r="O39" s="134"/>
      <c r="P39" s="134"/>
      <c r="Q39" s="134"/>
      <c r="R39" s="134"/>
      <c r="S39" s="110"/>
      <c r="T39" s="111"/>
      <c r="U39" s="111"/>
      <c r="V39" s="111"/>
      <c r="W39" s="111"/>
      <c r="X39" s="111"/>
      <c r="Y39" s="111"/>
      <c r="Z39" s="111"/>
      <c r="AA39" s="111"/>
      <c r="AB39" s="111"/>
      <c r="AC39" s="111"/>
      <c r="AD39" s="111"/>
      <c r="AE39" s="111"/>
      <c r="AF39" s="111"/>
      <c r="AG39" s="111"/>
      <c r="AH39" s="111"/>
      <c r="AI39" s="111"/>
      <c r="AJ39" s="111"/>
      <c r="AK39" s="111"/>
      <c r="AL39" s="111"/>
      <c r="AM39" s="111"/>
      <c r="AN39" s="112"/>
      <c r="AO39" s="89"/>
    </row>
    <row r="40" spans="1:41" ht="15">
      <c r="A40" s="89"/>
      <c r="B40" s="89"/>
      <c r="C40" s="89"/>
      <c r="D40" s="225">
        <v>1.5000000000000002</v>
      </c>
      <c r="E40" s="218">
        <v>19.856812500000007</v>
      </c>
      <c r="F40" s="126">
        <v>6.596209534888926</v>
      </c>
      <c r="G40" s="135">
        <v>6.596209534888926</v>
      </c>
      <c r="H40" s="136">
        <v>2102.0352039473687</v>
      </c>
      <c r="I40" s="137">
        <v>2102.0352039473687</v>
      </c>
      <c r="J40" s="138">
        <v>0.2268421052631579</v>
      </c>
      <c r="K40" s="139">
        <v>1.7654320987654319</v>
      </c>
      <c r="L40" s="138">
        <v>3.7830687830687837</v>
      </c>
      <c r="M40" s="140">
        <v>6.596209534888926</v>
      </c>
      <c r="N40" s="141">
        <v>6.596209534888926</v>
      </c>
      <c r="O40" s="134"/>
      <c r="P40" s="134"/>
      <c r="Q40" s="134"/>
      <c r="R40" s="134"/>
      <c r="S40" s="110"/>
      <c r="T40" s="111"/>
      <c r="U40" s="111"/>
      <c r="V40" s="111"/>
      <c r="W40" s="111"/>
      <c r="X40" s="111"/>
      <c r="Y40" s="111"/>
      <c r="Z40" s="111"/>
      <c r="AA40" s="111"/>
      <c r="AB40" s="111"/>
      <c r="AC40" s="111"/>
      <c r="AD40" s="111"/>
      <c r="AE40" s="111"/>
      <c r="AF40" s="111"/>
      <c r="AG40" s="111"/>
      <c r="AH40" s="111"/>
      <c r="AI40" s="111"/>
      <c r="AJ40" s="111"/>
      <c r="AK40" s="111"/>
      <c r="AL40" s="111"/>
      <c r="AM40" s="111"/>
      <c r="AN40" s="112"/>
      <c r="AO40" s="89"/>
    </row>
    <row r="41" spans="1:41" ht="15">
      <c r="A41" s="89"/>
      <c r="B41" s="89"/>
      <c r="C41" s="89"/>
      <c r="D41" s="225">
        <v>1.6000000000000003</v>
      </c>
      <c r="E41" s="218">
        <v>24.098816000000006</v>
      </c>
      <c r="F41" s="126">
        <v>8.2575030204886399</v>
      </c>
      <c r="G41" s="135">
        <v>8.2575030204886399</v>
      </c>
      <c r="H41" s="136">
        <v>2391.6489431578952</v>
      </c>
      <c r="I41" s="137">
        <v>2391.6489431578952</v>
      </c>
      <c r="J41" s="138">
        <v>0.2268421052631579</v>
      </c>
      <c r="K41" s="139">
        <v>1.7654320987654319</v>
      </c>
      <c r="L41" s="138">
        <v>4.0352733686067026</v>
      </c>
      <c r="M41" s="140">
        <v>8.2575030204886399</v>
      </c>
      <c r="N41" s="141">
        <v>8.2575030204886399</v>
      </c>
      <c r="O41" s="134"/>
      <c r="P41" s="134"/>
      <c r="Q41" s="134"/>
      <c r="R41" s="134"/>
      <c r="S41" s="110"/>
      <c r="T41" s="111"/>
      <c r="U41" s="111"/>
      <c r="V41" s="111"/>
      <c r="W41" s="111"/>
      <c r="X41" s="111"/>
      <c r="Y41" s="111"/>
      <c r="Z41" s="111"/>
      <c r="AA41" s="111"/>
      <c r="AB41" s="111"/>
      <c r="AC41" s="111"/>
      <c r="AD41" s="111"/>
      <c r="AE41" s="111"/>
      <c r="AF41" s="111"/>
      <c r="AG41" s="111"/>
      <c r="AH41" s="111"/>
      <c r="AI41" s="111"/>
      <c r="AJ41" s="111"/>
      <c r="AK41" s="111"/>
      <c r="AL41" s="111"/>
      <c r="AM41" s="111"/>
      <c r="AN41" s="112"/>
      <c r="AO41" s="89"/>
    </row>
    <row r="42" spans="1:41" ht="15">
      <c r="A42" s="89"/>
      <c r="B42" s="89"/>
      <c r="C42" s="89"/>
      <c r="D42" s="225">
        <v>1.7000000000000004</v>
      </c>
      <c r="E42" s="218">
        <v>28.90563550000002</v>
      </c>
      <c r="F42" s="126">
        <v>10.207010234256458</v>
      </c>
      <c r="G42" s="135">
        <v>10.207010234256458</v>
      </c>
      <c r="H42" s="136">
        <v>2699.9474397368431</v>
      </c>
      <c r="I42" s="137">
        <v>2699.9474397368431</v>
      </c>
      <c r="J42" s="138">
        <v>0.2268421052631579</v>
      </c>
      <c r="K42" s="139">
        <v>1.7654320987654319</v>
      </c>
      <c r="L42" s="138">
        <v>4.287477954144622</v>
      </c>
      <c r="M42" s="140">
        <v>10.207010234256458</v>
      </c>
      <c r="N42" s="141">
        <v>10.207010234256458</v>
      </c>
      <c r="O42" s="134"/>
      <c r="P42" s="134"/>
      <c r="Q42" s="134"/>
      <c r="R42" s="134"/>
      <c r="S42" s="110"/>
      <c r="T42" s="111"/>
      <c r="U42" s="111"/>
      <c r="V42" s="111"/>
      <c r="W42" s="111"/>
      <c r="X42" s="111"/>
      <c r="Y42" s="111"/>
      <c r="Z42" s="111"/>
      <c r="AA42" s="111"/>
      <c r="AB42" s="111"/>
      <c r="AC42" s="111"/>
      <c r="AD42" s="111"/>
      <c r="AE42" s="111"/>
      <c r="AF42" s="111"/>
      <c r="AG42" s="111"/>
      <c r="AH42" s="111"/>
      <c r="AI42" s="111"/>
      <c r="AJ42" s="111"/>
      <c r="AK42" s="111"/>
      <c r="AL42" s="111"/>
      <c r="AM42" s="111"/>
      <c r="AN42" s="112"/>
      <c r="AO42" s="89"/>
    </row>
    <row r="43" spans="1:41" ht="15">
      <c r="A43" s="89"/>
      <c r="B43" s="89"/>
      <c r="C43" s="89"/>
      <c r="D43" s="225">
        <v>1.8000000000000005</v>
      </c>
      <c r="E43" s="218">
        <v>34.312572000000024</v>
      </c>
      <c r="F43" s="126">
        <v>12.475294975956414</v>
      </c>
      <c r="G43" s="135">
        <v>12.475294975956414</v>
      </c>
      <c r="H43" s="136">
        <v>3026.9306936842113</v>
      </c>
      <c r="I43" s="137">
        <v>3026.9306936842113</v>
      </c>
      <c r="J43" s="138">
        <v>0.22684210526315793</v>
      </c>
      <c r="K43" s="139">
        <v>1.7654320987654317</v>
      </c>
      <c r="L43" s="138">
        <v>4.5396825396825404</v>
      </c>
      <c r="M43" s="140">
        <v>12.475294975956414</v>
      </c>
      <c r="N43" s="141">
        <v>12.475294975956414</v>
      </c>
      <c r="O43" s="134"/>
      <c r="P43" s="134"/>
      <c r="Q43" s="134"/>
      <c r="R43" s="134"/>
      <c r="S43" s="110"/>
      <c r="T43" s="111"/>
      <c r="U43" s="111"/>
      <c r="V43" s="111"/>
      <c r="W43" s="111"/>
      <c r="X43" s="111"/>
      <c r="Y43" s="111"/>
      <c r="Z43" s="111"/>
      <c r="AA43" s="111"/>
      <c r="AB43" s="111"/>
      <c r="AC43" s="111"/>
      <c r="AD43" s="111"/>
      <c r="AE43" s="111"/>
      <c r="AF43" s="111"/>
      <c r="AG43" s="111"/>
      <c r="AH43" s="111"/>
      <c r="AI43" s="111"/>
      <c r="AJ43" s="111"/>
      <c r="AK43" s="111"/>
      <c r="AL43" s="111"/>
      <c r="AM43" s="111"/>
      <c r="AN43" s="112"/>
      <c r="AO43" s="89"/>
    </row>
    <row r="44" spans="1:41" ht="15">
      <c r="A44" s="89"/>
      <c r="B44" s="89"/>
      <c r="C44" s="89"/>
      <c r="D44" s="225">
        <v>1.9000000000000006</v>
      </c>
      <c r="E44" s="218">
        <v>40.354926500000033</v>
      </c>
      <c r="F44" s="126">
        <v>14.844880165429984</v>
      </c>
      <c r="G44" s="135">
        <v>14.844880165429984</v>
      </c>
      <c r="H44" s="136">
        <v>3372.5987050000012</v>
      </c>
      <c r="I44" s="137">
        <v>3372.5987050000012</v>
      </c>
      <c r="J44" s="138">
        <v>0.2268421052631579</v>
      </c>
      <c r="K44" s="139">
        <v>1.7654320987654319</v>
      </c>
      <c r="L44" s="138">
        <v>4.7918871252204598</v>
      </c>
      <c r="M44" s="140">
        <v>14.844880165429984</v>
      </c>
      <c r="N44" s="141">
        <v>14.844880165429984</v>
      </c>
      <c r="O44" s="134"/>
      <c r="P44" s="134"/>
      <c r="Q44" s="134"/>
      <c r="R44" s="134"/>
      <c r="S44" s="110"/>
      <c r="T44" s="111"/>
      <c r="U44" s="111"/>
      <c r="V44" s="111"/>
      <c r="W44" s="111"/>
      <c r="X44" s="111"/>
      <c r="Y44" s="111"/>
      <c r="Z44" s="111"/>
      <c r="AA44" s="111"/>
      <c r="AB44" s="111"/>
      <c r="AC44" s="111"/>
      <c r="AD44" s="111"/>
      <c r="AE44" s="111"/>
      <c r="AF44" s="111"/>
      <c r="AG44" s="111"/>
      <c r="AH44" s="111"/>
      <c r="AI44" s="111"/>
      <c r="AJ44" s="111"/>
      <c r="AK44" s="111"/>
      <c r="AL44" s="111"/>
      <c r="AM44" s="111"/>
      <c r="AN44" s="112"/>
      <c r="AO44" s="89"/>
    </row>
    <row r="45" spans="1:41" ht="15">
      <c r="A45" s="89"/>
      <c r="B45" s="89"/>
      <c r="C45" s="89"/>
      <c r="D45" s="225">
        <v>2.0000000000000004</v>
      </c>
      <c r="E45" s="218">
        <v>47.068000000000019</v>
      </c>
      <c r="F45" s="126">
        <v>17.201943705111049</v>
      </c>
      <c r="G45" s="135">
        <v>17.201943705111049</v>
      </c>
      <c r="H45" s="136">
        <v>3736.9514736842111</v>
      </c>
      <c r="I45" s="137">
        <v>3736.9514736842111</v>
      </c>
      <c r="J45" s="138">
        <v>0.2268421052631579</v>
      </c>
      <c r="K45" s="139">
        <v>1.7654320987654319</v>
      </c>
      <c r="L45" s="138">
        <v>5.0440917107583783</v>
      </c>
      <c r="M45" s="140">
        <v>17.201943705111049</v>
      </c>
      <c r="N45" s="141">
        <v>17.201943705111049</v>
      </c>
      <c r="O45" s="134"/>
      <c r="P45" s="142"/>
      <c r="Q45" s="142"/>
      <c r="R45" s="142"/>
      <c r="S45" s="110"/>
      <c r="T45" s="111"/>
      <c r="U45" s="111"/>
      <c r="V45" s="111"/>
      <c r="W45" s="111"/>
      <c r="X45" s="111"/>
      <c r="Y45" s="111"/>
      <c r="Z45" s="111"/>
      <c r="AA45" s="111"/>
      <c r="AB45" s="111"/>
      <c r="AC45" s="111"/>
      <c r="AD45" s="111"/>
      <c r="AE45" s="111"/>
      <c r="AF45" s="111"/>
      <c r="AG45" s="111"/>
      <c r="AH45" s="111"/>
      <c r="AI45" s="111"/>
      <c r="AJ45" s="111"/>
      <c r="AK45" s="111"/>
      <c r="AL45" s="111"/>
      <c r="AM45" s="111"/>
      <c r="AN45" s="112"/>
      <c r="AO45" s="89"/>
    </row>
    <row r="46" spans="1:41" ht="15">
      <c r="A46" s="89"/>
      <c r="B46" s="89"/>
      <c r="C46" s="89"/>
      <c r="D46" s="225">
        <v>2.1000000000000005</v>
      </c>
      <c r="E46" s="218">
        <v>54.487093500000029</v>
      </c>
      <c r="F46" s="126">
        <v>19.783290145464655</v>
      </c>
      <c r="G46" s="135">
        <v>19.783290145464655</v>
      </c>
      <c r="H46" s="136">
        <v>4119.9889997368427</v>
      </c>
      <c r="I46" s="137">
        <v>4119.9889997368427</v>
      </c>
      <c r="J46" s="138">
        <v>0.2268421052631579</v>
      </c>
      <c r="K46" s="139">
        <v>1.7654320987654319</v>
      </c>
      <c r="L46" s="138">
        <v>5.2962962962962976</v>
      </c>
      <c r="M46" s="140">
        <v>19.783290145464655</v>
      </c>
      <c r="N46" s="141">
        <v>19.783290145464655</v>
      </c>
      <c r="O46" s="134"/>
      <c r="P46" s="142"/>
      <c r="Q46" s="142"/>
      <c r="R46" s="142"/>
      <c r="S46" s="110"/>
      <c r="T46" s="111"/>
      <c r="U46" s="111"/>
      <c r="V46" s="111"/>
      <c r="W46" s="111"/>
      <c r="X46" s="111"/>
      <c r="Y46" s="111"/>
      <c r="Z46" s="111"/>
      <c r="AA46" s="111"/>
      <c r="AB46" s="111"/>
      <c r="AC46" s="111"/>
      <c r="AD46" s="111"/>
      <c r="AE46" s="111"/>
      <c r="AF46" s="111"/>
      <c r="AG46" s="111"/>
      <c r="AH46" s="111"/>
      <c r="AI46" s="111"/>
      <c r="AJ46" s="111"/>
      <c r="AK46" s="111"/>
      <c r="AL46" s="111"/>
      <c r="AM46" s="111"/>
      <c r="AN46" s="112"/>
      <c r="AO46" s="89"/>
    </row>
    <row r="47" spans="1:41" ht="15">
      <c r="A47" s="89"/>
      <c r="B47" s="89"/>
      <c r="C47" s="89"/>
      <c r="D47" s="225">
        <v>2.2000000000000006</v>
      </c>
      <c r="E47" s="218">
        <v>62.647508000000037</v>
      </c>
      <c r="F47" s="126">
        <v>22.596594630021357</v>
      </c>
      <c r="G47" s="135">
        <v>22.596594630021357</v>
      </c>
      <c r="H47" s="136">
        <v>4521.7112831578961</v>
      </c>
      <c r="I47" s="137">
        <v>4521.7112831578961</v>
      </c>
      <c r="J47" s="138">
        <v>0.2268421052631579</v>
      </c>
      <c r="K47" s="139">
        <v>1.7654320987654319</v>
      </c>
      <c r="L47" s="138">
        <v>5.548500881834217</v>
      </c>
      <c r="M47" s="140">
        <v>22.596594630021357</v>
      </c>
      <c r="N47" s="227">
        <v>22.596594630021357</v>
      </c>
      <c r="O47" s="134"/>
      <c r="P47" s="142"/>
      <c r="Q47" s="142"/>
      <c r="R47" s="142"/>
      <c r="S47" s="110"/>
      <c r="T47" s="111"/>
      <c r="U47" s="111"/>
      <c r="V47" s="111"/>
      <c r="W47" s="111"/>
      <c r="X47" s="111"/>
      <c r="Y47" s="111"/>
      <c r="Z47" s="111"/>
      <c r="AA47" s="111"/>
      <c r="AB47" s="111"/>
      <c r="AC47" s="111"/>
      <c r="AD47" s="111"/>
      <c r="AE47" s="111"/>
      <c r="AF47" s="111"/>
      <c r="AG47" s="111"/>
      <c r="AH47" s="111"/>
      <c r="AI47" s="111"/>
      <c r="AJ47" s="111"/>
      <c r="AK47" s="111"/>
      <c r="AL47" s="111"/>
      <c r="AM47" s="111"/>
      <c r="AN47" s="112"/>
      <c r="AO47" s="89"/>
    </row>
    <row r="48" spans="1:41" ht="15">
      <c r="A48" s="89"/>
      <c r="B48" s="89"/>
      <c r="C48" s="89"/>
      <c r="D48" s="225">
        <v>2.3000000000000007</v>
      </c>
      <c r="E48" s="218">
        <v>71.584544500000064</v>
      </c>
      <c r="F48" s="126">
        <v>25.649195120747326</v>
      </c>
      <c r="G48" s="135">
        <v>25.649195120747326</v>
      </c>
      <c r="H48" s="136">
        <v>4942.1183239473703</v>
      </c>
      <c r="I48" s="137">
        <v>4942.1183239473703</v>
      </c>
      <c r="J48" s="138">
        <v>0.2268421052631579</v>
      </c>
      <c r="K48" s="139">
        <v>1.7654320987654319</v>
      </c>
      <c r="L48" s="138">
        <v>5.8007054673721363</v>
      </c>
      <c r="M48" s="140">
        <v>25.649195120747326</v>
      </c>
      <c r="N48" s="141">
        <v>25.649195120747326</v>
      </c>
      <c r="O48" s="134"/>
      <c r="P48" s="134"/>
      <c r="Q48" s="134"/>
      <c r="R48" s="134"/>
      <c r="S48" s="110"/>
      <c r="T48" s="111"/>
      <c r="U48" s="111"/>
      <c r="V48" s="111"/>
      <c r="W48" s="111"/>
      <c r="X48" s="111"/>
      <c r="Y48" s="111"/>
      <c r="Z48" s="111"/>
      <c r="AA48" s="111"/>
      <c r="AB48" s="111"/>
      <c r="AC48" s="111"/>
      <c r="AD48" s="111"/>
      <c r="AE48" s="111"/>
      <c r="AF48" s="111"/>
      <c r="AG48" s="111"/>
      <c r="AH48" s="111"/>
      <c r="AI48" s="111"/>
      <c r="AJ48" s="111"/>
      <c r="AK48" s="111"/>
      <c r="AL48" s="111"/>
      <c r="AM48" s="111"/>
      <c r="AN48" s="112"/>
      <c r="AO48" s="89"/>
    </row>
    <row r="49" spans="1:41" ht="15">
      <c r="A49" s="89"/>
      <c r="B49" s="89"/>
      <c r="C49" s="89"/>
      <c r="D49" s="225">
        <v>2.4000000000000008</v>
      </c>
      <c r="E49" s="218">
        <v>81.333504000000076</v>
      </c>
      <c r="F49" s="126">
        <v>28.948092398044306</v>
      </c>
      <c r="G49" s="135">
        <v>28.948092398044306</v>
      </c>
      <c r="H49" s="136">
        <v>5381.2101221052662</v>
      </c>
      <c r="I49" s="137">
        <v>5381.2101221052662</v>
      </c>
      <c r="J49" s="138">
        <v>0.2268421052631579</v>
      </c>
      <c r="K49" s="139">
        <v>1.7654320987654319</v>
      </c>
      <c r="L49" s="138">
        <v>6.0529100529100548</v>
      </c>
      <c r="M49" s="140">
        <v>28.948092398044306</v>
      </c>
      <c r="N49" s="141">
        <v>28.948092398044306</v>
      </c>
      <c r="O49" s="134"/>
      <c r="P49" s="134"/>
      <c r="Q49" s="134"/>
      <c r="R49" s="134"/>
      <c r="S49" s="110"/>
      <c r="T49" s="111"/>
      <c r="U49" s="111"/>
      <c r="V49" s="111"/>
      <c r="W49" s="111"/>
      <c r="X49" s="111"/>
      <c r="Y49" s="111"/>
      <c r="Z49" s="111"/>
      <c r="AA49" s="111"/>
      <c r="AB49" s="111"/>
      <c r="AC49" s="111"/>
      <c r="AD49" s="111"/>
      <c r="AE49" s="111"/>
      <c r="AF49" s="111"/>
      <c r="AG49" s="111"/>
      <c r="AH49" s="111"/>
      <c r="AI49" s="111"/>
      <c r="AJ49" s="111"/>
      <c r="AK49" s="111"/>
      <c r="AL49" s="111"/>
      <c r="AM49" s="111"/>
      <c r="AN49" s="112"/>
      <c r="AO49" s="89"/>
    </row>
    <row r="50" spans="1:41" ht="15">
      <c r="A50" s="89"/>
      <c r="B50" s="89"/>
      <c r="C50" s="89"/>
      <c r="D50" s="225">
        <v>2.5000000000000009</v>
      </c>
      <c r="E50" s="218">
        <v>91.929687500000071</v>
      </c>
      <c r="F50" s="126">
        <v>32.578812262383757</v>
      </c>
      <c r="G50" s="135">
        <v>32.578812262383757</v>
      </c>
      <c r="H50" s="136">
        <v>5838.9866776315812</v>
      </c>
      <c r="I50" s="137">
        <v>5838.9866776315812</v>
      </c>
      <c r="J50" s="138">
        <v>0.22684210526315787</v>
      </c>
      <c r="K50" s="139">
        <v>1.7654320987654322</v>
      </c>
      <c r="L50" s="138">
        <v>6.3051146384479742</v>
      </c>
      <c r="M50" s="140">
        <v>32.578812262383757</v>
      </c>
      <c r="N50" s="141">
        <v>32.578812262383757</v>
      </c>
      <c r="O50" s="134"/>
      <c r="P50" s="143"/>
      <c r="Q50" s="143"/>
      <c r="R50" s="143"/>
      <c r="S50" s="110"/>
      <c r="T50" s="111"/>
      <c r="U50" s="111"/>
      <c r="V50" s="111"/>
      <c r="W50" s="111"/>
      <c r="X50" s="111"/>
      <c r="Y50" s="111"/>
      <c r="Z50" s="111"/>
      <c r="AA50" s="111"/>
      <c r="AB50" s="111"/>
      <c r="AC50" s="111"/>
      <c r="AD50" s="111"/>
      <c r="AE50" s="111"/>
      <c r="AF50" s="111"/>
      <c r="AG50" s="111"/>
      <c r="AH50" s="111"/>
      <c r="AI50" s="111"/>
      <c r="AJ50" s="111"/>
      <c r="AK50" s="111"/>
      <c r="AL50" s="111"/>
      <c r="AM50" s="111"/>
      <c r="AN50" s="112"/>
      <c r="AO50" s="89"/>
    </row>
    <row r="51" spans="1:41" ht="15">
      <c r="A51" s="89"/>
      <c r="B51" s="89"/>
      <c r="C51" s="89"/>
      <c r="D51" s="225">
        <v>2.600000000000001</v>
      </c>
      <c r="E51" s="218">
        <v>103.4083960000001</v>
      </c>
      <c r="F51" s="126">
        <v>36.646733076714057</v>
      </c>
      <c r="G51" s="135">
        <v>36.646733076714057</v>
      </c>
      <c r="H51" s="136">
        <v>6315.4479905263188</v>
      </c>
      <c r="I51" s="137">
        <v>6315.4479905263188</v>
      </c>
      <c r="J51" s="138">
        <v>0.2268421052631579</v>
      </c>
      <c r="K51" s="139">
        <v>1.7654320987654319</v>
      </c>
      <c r="L51" s="138">
        <v>6.5573192239858935</v>
      </c>
      <c r="M51" s="140">
        <v>36.646733076714057</v>
      </c>
      <c r="N51" s="141">
        <v>36.646733076714057</v>
      </c>
      <c r="O51" s="134"/>
      <c r="P51" s="143"/>
      <c r="Q51" s="143"/>
      <c r="R51" s="143"/>
      <c r="S51" s="110"/>
      <c r="T51" s="111"/>
      <c r="U51" s="111"/>
      <c r="V51" s="111"/>
      <c r="W51" s="111"/>
      <c r="X51" s="111"/>
      <c r="Y51" s="111"/>
      <c r="Z51" s="111"/>
      <c r="AA51" s="111"/>
      <c r="AB51" s="111"/>
      <c r="AC51" s="111"/>
      <c r="AD51" s="111"/>
      <c r="AE51" s="111"/>
      <c r="AF51" s="111"/>
      <c r="AG51" s="111"/>
      <c r="AH51" s="111"/>
      <c r="AI51" s="111"/>
      <c r="AJ51" s="111"/>
      <c r="AK51" s="111"/>
      <c r="AL51" s="111"/>
      <c r="AM51" s="111"/>
      <c r="AN51" s="112"/>
      <c r="AO51" s="89"/>
    </row>
    <row r="52" spans="1:41" ht="15">
      <c r="A52" s="89"/>
      <c r="B52" s="89"/>
      <c r="C52" s="89"/>
      <c r="D52" s="225">
        <v>2.7000000000000011</v>
      </c>
      <c r="E52" s="218">
        <v>115.8049305000001</v>
      </c>
      <c r="F52" s="126">
        <v>41.039920752671975</v>
      </c>
      <c r="G52" s="135">
        <v>41.039920752671975</v>
      </c>
      <c r="H52" s="136">
        <v>6810.5940607894763</v>
      </c>
      <c r="I52" s="137">
        <v>6810.5940607894763</v>
      </c>
      <c r="J52" s="138">
        <v>0.22684210526315787</v>
      </c>
      <c r="K52" s="139">
        <v>1.7654320987654322</v>
      </c>
      <c r="L52" s="138">
        <v>6.809523809523812</v>
      </c>
      <c r="M52" s="140">
        <v>41.039920752671975</v>
      </c>
      <c r="N52" s="141">
        <v>41.039920752671975</v>
      </c>
      <c r="O52" s="134"/>
      <c r="P52" s="143"/>
      <c r="Q52" s="143"/>
      <c r="R52" s="143"/>
      <c r="S52" s="110"/>
      <c r="T52" s="111"/>
      <c r="U52" s="111"/>
      <c r="V52" s="111"/>
      <c r="W52" s="111"/>
      <c r="X52" s="111"/>
      <c r="Y52" s="111"/>
      <c r="Z52" s="111"/>
      <c r="AA52" s="111"/>
      <c r="AB52" s="111"/>
      <c r="AC52" s="111"/>
      <c r="AD52" s="111"/>
      <c r="AE52" s="111"/>
      <c r="AF52" s="111"/>
      <c r="AG52" s="111"/>
      <c r="AH52" s="111"/>
      <c r="AI52" s="111"/>
      <c r="AJ52" s="111"/>
      <c r="AK52" s="111"/>
      <c r="AL52" s="111"/>
      <c r="AM52" s="111"/>
      <c r="AN52" s="112"/>
      <c r="AO52" s="89"/>
    </row>
    <row r="53" spans="1:41" ht="15">
      <c r="A53" s="89"/>
      <c r="B53" s="89"/>
      <c r="C53" s="89"/>
      <c r="D53" s="225">
        <v>2.8000000000000012</v>
      </c>
      <c r="E53" s="218">
        <v>129.15459200000012</v>
      </c>
      <c r="F53" s="126">
        <v>45.770885554166298</v>
      </c>
      <c r="G53" s="135">
        <v>45.770885554166298</v>
      </c>
      <c r="H53" s="136">
        <v>7324.4248884210565</v>
      </c>
      <c r="I53" s="137">
        <v>7324.4248884210565</v>
      </c>
      <c r="J53" s="138">
        <v>0.2268421052631579</v>
      </c>
      <c r="K53" s="139">
        <v>1.7654320987654319</v>
      </c>
      <c r="L53" s="138">
        <v>7.0617283950617313</v>
      </c>
      <c r="M53" s="140">
        <v>45.770885554166298</v>
      </c>
      <c r="N53" s="141">
        <v>45.770885554166298</v>
      </c>
      <c r="O53" s="134"/>
      <c r="P53" s="143"/>
      <c r="Q53" s="143"/>
      <c r="R53" s="143"/>
      <c r="S53" s="110"/>
      <c r="T53" s="111"/>
      <c r="U53" s="111"/>
      <c r="V53" s="111"/>
      <c r="W53" s="111"/>
      <c r="X53" s="111"/>
      <c r="Y53" s="111"/>
      <c r="Z53" s="111"/>
      <c r="AA53" s="111"/>
      <c r="AB53" s="111"/>
      <c r="AC53" s="111"/>
      <c r="AD53" s="111"/>
      <c r="AE53" s="111"/>
      <c r="AF53" s="111"/>
      <c r="AG53" s="111"/>
      <c r="AH53" s="111"/>
      <c r="AI53" s="111"/>
      <c r="AJ53" s="111"/>
      <c r="AK53" s="111"/>
      <c r="AL53" s="111"/>
      <c r="AM53" s="111"/>
      <c r="AN53" s="112"/>
      <c r="AO53" s="89"/>
    </row>
    <row r="54" spans="1:41" ht="15">
      <c r="A54" s="89"/>
      <c r="B54" s="89"/>
      <c r="C54" s="89"/>
      <c r="D54" s="225">
        <v>2.9000000000000012</v>
      </c>
      <c r="E54" s="218">
        <v>143.49268150000015</v>
      </c>
      <c r="F54" s="126">
        <v>50.852137745105772</v>
      </c>
      <c r="G54" s="135">
        <v>50.852137745105772</v>
      </c>
      <c r="H54" s="136">
        <v>7856.9404734210575</v>
      </c>
      <c r="I54" s="137">
        <v>7856.9404734210575</v>
      </c>
      <c r="J54" s="138">
        <v>0.2268421052631579</v>
      </c>
      <c r="K54" s="139">
        <v>1.7654320987654319</v>
      </c>
      <c r="L54" s="138">
        <v>7.3139329805996507</v>
      </c>
      <c r="M54" s="140">
        <v>50.852137745105772</v>
      </c>
      <c r="N54" s="141">
        <v>50</v>
      </c>
      <c r="O54" s="134"/>
      <c r="P54" s="134"/>
      <c r="Q54" s="134"/>
      <c r="R54" s="134"/>
      <c r="S54" s="110"/>
      <c r="T54" s="111"/>
      <c r="U54" s="111"/>
      <c r="V54" s="111"/>
      <c r="W54" s="111"/>
      <c r="X54" s="111"/>
      <c r="Y54" s="111"/>
      <c r="Z54" s="111"/>
      <c r="AA54" s="111"/>
      <c r="AB54" s="111"/>
      <c r="AC54" s="111"/>
      <c r="AD54" s="111"/>
      <c r="AE54" s="111"/>
      <c r="AF54" s="111"/>
      <c r="AG54" s="111"/>
      <c r="AH54" s="111"/>
      <c r="AI54" s="111"/>
      <c r="AJ54" s="111"/>
      <c r="AK54" s="111"/>
      <c r="AL54" s="111"/>
      <c r="AM54" s="111"/>
      <c r="AN54" s="112"/>
      <c r="AO54" s="89"/>
    </row>
    <row r="55" spans="1:41" ht="15">
      <c r="A55" s="89"/>
      <c r="B55" s="89"/>
      <c r="C55" s="89"/>
      <c r="D55" s="225">
        <v>3.0000000000000013</v>
      </c>
      <c r="E55" s="218">
        <v>158.85450000000017</v>
      </c>
      <c r="F55" s="126">
        <v>56.29618758939916</v>
      </c>
      <c r="G55" s="135">
        <v>56.29618758939916</v>
      </c>
      <c r="H55" s="136">
        <v>8408.1408157894803</v>
      </c>
      <c r="I55" s="137">
        <v>8408.1408157894803</v>
      </c>
      <c r="J55" s="138">
        <v>0.22684210526315793</v>
      </c>
      <c r="K55" s="139">
        <v>1.7654320987654317</v>
      </c>
      <c r="L55" s="138">
        <v>7.5661375661375683</v>
      </c>
      <c r="M55" s="140">
        <v>56.29618758939916</v>
      </c>
      <c r="N55" s="141">
        <v>50</v>
      </c>
      <c r="O55" s="134"/>
      <c r="P55" s="134"/>
      <c r="Q55" s="134"/>
      <c r="R55" s="134"/>
      <c r="S55" s="110"/>
      <c r="T55" s="111"/>
      <c r="U55" s="111"/>
      <c r="V55" s="111"/>
      <c r="W55" s="111"/>
      <c r="X55" s="111"/>
      <c r="Y55" s="111"/>
      <c r="Z55" s="111"/>
      <c r="AA55" s="111"/>
      <c r="AB55" s="111"/>
      <c r="AC55" s="111"/>
      <c r="AD55" s="111"/>
      <c r="AE55" s="111"/>
      <c r="AF55" s="111"/>
      <c r="AG55" s="111"/>
      <c r="AH55" s="111"/>
      <c r="AI55" s="111"/>
      <c r="AJ55" s="111"/>
      <c r="AK55" s="111"/>
      <c r="AL55" s="111"/>
      <c r="AM55" s="111"/>
      <c r="AN55" s="112"/>
      <c r="AO55" s="89"/>
    </row>
    <row r="56" spans="1:41" ht="15">
      <c r="A56" s="89"/>
      <c r="B56" s="144"/>
      <c r="C56" s="89"/>
      <c r="D56" s="225">
        <v>3.1000000000000014</v>
      </c>
      <c r="E56" s="218">
        <v>175.27534850000021</v>
      </c>
      <c r="F56" s="126">
        <v>62.115545350955209</v>
      </c>
      <c r="G56" s="135">
        <v>62.115545350955209</v>
      </c>
      <c r="H56" s="136">
        <v>8978.0259155263211</v>
      </c>
      <c r="I56" s="137">
        <v>8978.0259155263211</v>
      </c>
      <c r="J56" s="138">
        <v>0.2268421052631579</v>
      </c>
      <c r="K56" s="139">
        <v>1.7654320987654319</v>
      </c>
      <c r="L56" s="138">
        <v>7.8183421516754885</v>
      </c>
      <c r="M56" s="140">
        <v>62.115545350955209</v>
      </c>
      <c r="N56" s="141">
        <v>50</v>
      </c>
      <c r="O56" s="134"/>
      <c r="P56" s="134"/>
      <c r="Q56" s="134"/>
      <c r="R56" s="134"/>
      <c r="S56" s="110"/>
      <c r="T56" s="111"/>
      <c r="U56" s="111"/>
      <c r="V56" s="111"/>
      <c r="W56" s="111"/>
      <c r="X56" s="111"/>
      <c r="Y56" s="111"/>
      <c r="Z56" s="111"/>
      <c r="AA56" s="111"/>
      <c r="AB56" s="111"/>
      <c r="AC56" s="111"/>
      <c r="AD56" s="111"/>
      <c r="AE56" s="111"/>
      <c r="AF56" s="111"/>
      <c r="AG56" s="111"/>
      <c r="AH56" s="111"/>
      <c r="AI56" s="111"/>
      <c r="AJ56" s="111"/>
      <c r="AK56" s="111"/>
      <c r="AL56" s="111"/>
      <c r="AM56" s="111"/>
      <c r="AN56" s="112"/>
      <c r="AO56" s="89"/>
    </row>
    <row r="57" spans="1:41" ht="15">
      <c r="A57" s="89"/>
      <c r="B57" s="89"/>
      <c r="C57" s="89"/>
      <c r="D57" s="225">
        <v>3.2000000000000015</v>
      </c>
      <c r="E57" s="218">
        <v>192.79052800000022</v>
      </c>
      <c r="F57" s="126">
        <v>68.322721293682648</v>
      </c>
      <c r="G57" s="135">
        <v>68.322721293682648</v>
      </c>
      <c r="H57" s="136">
        <v>9566.5957726315864</v>
      </c>
      <c r="I57" s="137">
        <v>9566.5957726315864</v>
      </c>
      <c r="J57" s="138">
        <v>0.22684210526315793</v>
      </c>
      <c r="K57" s="139">
        <v>1.7654320987654317</v>
      </c>
      <c r="L57" s="138">
        <v>8.070546737213407</v>
      </c>
      <c r="M57" s="140">
        <v>68.322721293682648</v>
      </c>
      <c r="N57" s="141">
        <v>50</v>
      </c>
      <c r="O57" s="134"/>
      <c r="P57" s="89"/>
      <c r="Q57" s="89"/>
      <c r="R57" s="89"/>
      <c r="S57" s="110"/>
      <c r="T57" s="111"/>
      <c r="U57" s="111"/>
      <c r="V57" s="111"/>
      <c r="W57" s="111"/>
      <c r="X57" s="111"/>
      <c r="Y57" s="111"/>
      <c r="Z57" s="111"/>
      <c r="AA57" s="111"/>
      <c r="AB57" s="111"/>
      <c r="AC57" s="111"/>
      <c r="AD57" s="111"/>
      <c r="AE57" s="111"/>
      <c r="AF57" s="111"/>
      <c r="AG57" s="111"/>
      <c r="AH57" s="111"/>
      <c r="AI57" s="111"/>
      <c r="AJ57" s="111"/>
      <c r="AK57" s="111"/>
      <c r="AL57" s="111"/>
      <c r="AM57" s="111"/>
      <c r="AN57" s="112"/>
      <c r="AO57" s="89"/>
    </row>
    <row r="58" spans="1:41" ht="15">
      <c r="A58" s="89"/>
      <c r="B58" s="89"/>
      <c r="C58" s="89"/>
      <c r="D58" s="225">
        <v>3.3000000000000016</v>
      </c>
      <c r="E58" s="218">
        <v>211.43533950000028</v>
      </c>
      <c r="F58" s="126">
        <v>74.930225681490299</v>
      </c>
      <c r="G58" s="135">
        <v>74.930225681490299</v>
      </c>
      <c r="H58" s="136">
        <v>10173.850387105273</v>
      </c>
      <c r="I58" s="137">
        <v>10173.850387105273</v>
      </c>
      <c r="J58" s="138">
        <v>0.22684210526315793</v>
      </c>
      <c r="K58" s="139">
        <v>1.7654320987654317</v>
      </c>
      <c r="L58" s="138">
        <v>8.3227513227513263</v>
      </c>
      <c r="M58" s="140">
        <v>74.930225681490299</v>
      </c>
      <c r="N58" s="141">
        <v>50</v>
      </c>
      <c r="O58" s="134"/>
      <c r="P58" s="145"/>
      <c r="Q58" s="145"/>
      <c r="R58" s="145"/>
      <c r="S58" s="110"/>
      <c r="T58" s="111"/>
      <c r="U58" s="111"/>
      <c r="V58" s="111"/>
      <c r="W58" s="111"/>
      <c r="X58" s="111"/>
      <c r="Y58" s="111"/>
      <c r="Z58" s="111"/>
      <c r="AA58" s="111"/>
      <c r="AB58" s="111"/>
      <c r="AC58" s="111"/>
      <c r="AD58" s="111"/>
      <c r="AE58" s="111"/>
      <c r="AF58" s="111"/>
      <c r="AG58" s="111"/>
      <c r="AH58" s="111"/>
      <c r="AI58" s="111"/>
      <c r="AJ58" s="111"/>
      <c r="AK58" s="111"/>
      <c r="AL58" s="111"/>
      <c r="AM58" s="111"/>
      <c r="AN58" s="112"/>
      <c r="AO58" s="89"/>
    </row>
    <row r="59" spans="1:41" ht="15">
      <c r="A59" s="89"/>
      <c r="B59" s="89"/>
      <c r="C59" s="89"/>
      <c r="D59" s="225">
        <v>3.4000000000000017</v>
      </c>
      <c r="E59" s="218">
        <v>231.24508400000033</v>
      </c>
      <c r="F59" s="126">
        <v>81.950568778286851</v>
      </c>
      <c r="G59" s="135">
        <v>81.950568778286851</v>
      </c>
      <c r="H59" s="136">
        <v>10799.789758947376</v>
      </c>
      <c r="I59" s="137">
        <v>10799.789758947376</v>
      </c>
      <c r="J59" s="138">
        <v>0.22684210526315787</v>
      </c>
      <c r="K59" s="139">
        <v>1.7654320987654322</v>
      </c>
      <c r="L59" s="138">
        <v>8.5749559082892457</v>
      </c>
      <c r="M59" s="140">
        <v>81.950568778286851</v>
      </c>
      <c r="N59" s="141">
        <v>50</v>
      </c>
      <c r="O59" s="134"/>
      <c r="P59" s="145"/>
      <c r="Q59" s="145"/>
      <c r="R59" s="145"/>
      <c r="S59" s="110"/>
      <c r="T59" s="111"/>
      <c r="U59" s="111"/>
      <c r="V59" s="111"/>
      <c r="W59" s="111"/>
      <c r="X59" s="111"/>
      <c r="Y59" s="111"/>
      <c r="Z59" s="111"/>
      <c r="AA59" s="111"/>
      <c r="AB59" s="111"/>
      <c r="AC59" s="111"/>
      <c r="AD59" s="111"/>
      <c r="AE59" s="111"/>
      <c r="AF59" s="111"/>
      <c r="AG59" s="111"/>
      <c r="AH59" s="111"/>
      <c r="AI59" s="111"/>
      <c r="AJ59" s="111"/>
      <c r="AK59" s="111"/>
      <c r="AL59" s="111"/>
      <c r="AM59" s="111"/>
      <c r="AN59" s="112"/>
      <c r="AO59" s="89"/>
    </row>
    <row r="60" spans="1:41" ht="15">
      <c r="A60" s="89"/>
      <c r="B60" s="89"/>
      <c r="C60" s="89"/>
      <c r="D60" s="225">
        <v>3.5000000000000018</v>
      </c>
      <c r="E60" s="218">
        <v>252.25506250000035</v>
      </c>
      <c r="F60" s="126">
        <v>89.396260847981097</v>
      </c>
      <c r="G60" s="135">
        <v>89.396260847981097</v>
      </c>
      <c r="H60" s="136">
        <v>11444.413888157904</v>
      </c>
      <c r="I60" s="137">
        <v>11444.413888157904</v>
      </c>
      <c r="J60" s="138">
        <v>0.2268421052631579</v>
      </c>
      <c r="K60" s="139">
        <v>1.7654320987654319</v>
      </c>
      <c r="L60" s="138">
        <v>8.8271604938271651</v>
      </c>
      <c r="M60" s="140">
        <v>89.396260847981097</v>
      </c>
      <c r="N60" s="141">
        <v>50</v>
      </c>
      <c r="O60" s="134"/>
      <c r="P60" s="145"/>
      <c r="Q60" s="145"/>
      <c r="R60" s="145"/>
      <c r="S60" s="110"/>
      <c r="T60" s="111"/>
      <c r="U60" s="111"/>
      <c r="V60" s="111"/>
      <c r="W60" s="111"/>
      <c r="X60" s="111"/>
      <c r="Y60" s="111"/>
      <c r="Z60" s="111"/>
      <c r="AA60" s="111"/>
      <c r="AB60" s="111"/>
      <c r="AC60" s="111"/>
      <c r="AD60" s="111"/>
      <c r="AE60" s="111"/>
      <c r="AF60" s="111"/>
      <c r="AG60" s="111"/>
      <c r="AH60" s="111"/>
      <c r="AI60" s="111"/>
      <c r="AJ60" s="111"/>
      <c r="AK60" s="111"/>
      <c r="AL60" s="111"/>
      <c r="AM60" s="111"/>
      <c r="AN60" s="112"/>
      <c r="AO60" s="89"/>
    </row>
    <row r="61" spans="1:41" ht="16" thickBot="1">
      <c r="A61" s="89"/>
      <c r="B61" s="89"/>
      <c r="C61" s="89"/>
      <c r="D61" s="225">
        <v>3.6000000000000019</v>
      </c>
      <c r="E61" s="218">
        <v>274.50057600000036</v>
      </c>
      <c r="F61" s="126">
        <v>97.279812154481775</v>
      </c>
      <c r="G61" s="135">
        <v>97.279812154481775</v>
      </c>
      <c r="H61" s="136">
        <v>12107.722774736851</v>
      </c>
      <c r="I61" s="137">
        <v>12107.722774736851</v>
      </c>
      <c r="J61" s="138">
        <v>0.2268421052631579</v>
      </c>
      <c r="K61" s="139">
        <v>1.7654320987654319</v>
      </c>
      <c r="L61" s="138">
        <v>9.0793650793650844</v>
      </c>
      <c r="M61" s="140">
        <v>97.279812154481775</v>
      </c>
      <c r="N61" s="141">
        <v>50</v>
      </c>
      <c r="O61" s="134"/>
      <c r="P61" s="145"/>
      <c r="Q61" s="145"/>
      <c r="R61" s="145"/>
      <c r="S61" s="146"/>
      <c r="T61" s="147"/>
      <c r="U61" s="147"/>
      <c r="V61" s="147"/>
      <c r="W61" s="147"/>
      <c r="X61" s="147"/>
      <c r="Y61" s="147"/>
      <c r="Z61" s="147"/>
      <c r="AA61" s="147"/>
      <c r="AB61" s="147"/>
      <c r="AC61" s="147"/>
      <c r="AD61" s="147"/>
      <c r="AE61" s="147"/>
      <c r="AF61" s="147"/>
      <c r="AG61" s="147"/>
      <c r="AH61" s="147"/>
      <c r="AI61" s="147"/>
      <c r="AJ61" s="147"/>
      <c r="AK61" s="147"/>
      <c r="AL61" s="147"/>
      <c r="AM61" s="147"/>
      <c r="AN61" s="148"/>
      <c r="AO61" s="89"/>
    </row>
    <row r="62" spans="1:41">
      <c r="A62" s="89"/>
      <c r="B62" s="89"/>
      <c r="C62" s="89"/>
      <c r="D62" s="225">
        <v>3.700000000000002</v>
      </c>
      <c r="E62" s="218">
        <v>298.01692550000041</v>
      </c>
      <c r="F62" s="126">
        <v>105.61373296169764</v>
      </c>
      <c r="G62" s="135">
        <v>105.61373296169764</v>
      </c>
      <c r="H62" s="136">
        <v>12789.71641868422</v>
      </c>
      <c r="I62" s="137">
        <v>12789.71641868422</v>
      </c>
      <c r="J62" s="138">
        <v>0.2268421052631579</v>
      </c>
      <c r="K62" s="139">
        <v>1.7654320987654319</v>
      </c>
      <c r="L62" s="138">
        <v>9.331569664903002</v>
      </c>
      <c r="M62" s="140">
        <v>105.61373296169764</v>
      </c>
      <c r="N62" s="141">
        <v>50</v>
      </c>
      <c r="O62" s="134"/>
      <c r="P62" s="145"/>
      <c r="Q62" s="145"/>
      <c r="R62" s="145"/>
      <c r="S62" s="89"/>
      <c r="T62" s="89"/>
      <c r="U62" s="89"/>
      <c r="V62" s="89"/>
      <c r="W62" s="89"/>
      <c r="X62" s="89"/>
      <c r="Y62" s="89"/>
      <c r="Z62" s="89"/>
      <c r="AA62" s="89"/>
      <c r="AB62" s="89"/>
      <c r="AC62" s="89"/>
      <c r="AD62" s="89"/>
      <c r="AE62" s="89"/>
      <c r="AF62" s="89"/>
      <c r="AG62" s="89"/>
      <c r="AH62" s="89"/>
      <c r="AI62" s="89"/>
      <c r="AJ62" s="89"/>
      <c r="AK62" s="89"/>
      <c r="AL62" s="89"/>
      <c r="AM62" s="89"/>
      <c r="AN62" s="89"/>
      <c r="AO62" s="89"/>
    </row>
    <row r="63" spans="1:41">
      <c r="A63" s="89"/>
      <c r="B63" s="89"/>
      <c r="C63" s="89"/>
      <c r="D63" s="225">
        <v>3.800000000000002</v>
      </c>
      <c r="E63" s="218">
        <v>322.83941200000049</v>
      </c>
      <c r="F63" s="126">
        <v>114.41053353353747</v>
      </c>
      <c r="G63" s="135">
        <v>114.41053353353747</v>
      </c>
      <c r="H63" s="136">
        <v>13490.394820000012</v>
      </c>
      <c r="I63" s="137">
        <v>13490.394820000012</v>
      </c>
      <c r="J63" s="138">
        <v>0.22684210526315793</v>
      </c>
      <c r="K63" s="139">
        <v>1.7654320987654317</v>
      </c>
      <c r="L63" s="138">
        <v>9.5837742504409213</v>
      </c>
      <c r="M63" s="140">
        <v>114.41053353353747</v>
      </c>
      <c r="N63" s="141">
        <v>50</v>
      </c>
      <c r="O63" s="134"/>
      <c r="P63" s="145"/>
      <c r="Q63" s="145"/>
      <c r="R63" s="145"/>
      <c r="S63" s="89"/>
      <c r="T63" s="89"/>
      <c r="U63" s="89"/>
      <c r="V63" s="89"/>
      <c r="W63" s="89"/>
      <c r="X63" s="89"/>
      <c r="Y63" s="89"/>
      <c r="Z63" s="89"/>
      <c r="AA63" s="89"/>
      <c r="AB63" s="89"/>
      <c r="AC63" s="89"/>
      <c r="AD63" s="89"/>
      <c r="AE63" s="89"/>
      <c r="AF63" s="89"/>
      <c r="AG63" s="89"/>
      <c r="AH63" s="89"/>
      <c r="AI63" s="89"/>
      <c r="AJ63" s="89"/>
      <c r="AK63" s="89"/>
      <c r="AL63" s="89"/>
      <c r="AM63" s="89"/>
      <c r="AN63" s="89"/>
      <c r="AO63" s="89"/>
    </row>
    <row r="64" spans="1:41">
      <c r="A64" s="89"/>
      <c r="B64" s="89"/>
      <c r="C64" s="89"/>
      <c r="D64" s="225">
        <v>3.9000000000000021</v>
      </c>
      <c r="E64" s="218">
        <v>349.0033365000005</v>
      </c>
      <c r="F64" s="126">
        <v>123.68272413391</v>
      </c>
      <c r="G64" s="135">
        <v>123.68272413391</v>
      </c>
      <c r="H64" s="136">
        <v>14209.757978684223</v>
      </c>
      <c r="I64" s="137">
        <v>14209.757978684223</v>
      </c>
      <c r="J64" s="138">
        <v>0.2268421052631579</v>
      </c>
      <c r="K64" s="139">
        <v>1.7654320987654319</v>
      </c>
      <c r="L64" s="138">
        <v>9.8359788359788407</v>
      </c>
      <c r="M64" s="140">
        <v>123.68272413391</v>
      </c>
      <c r="N64" s="141">
        <v>50</v>
      </c>
      <c r="O64" s="134"/>
      <c r="P64" s="145"/>
      <c r="Q64" s="145"/>
      <c r="R64" s="145"/>
      <c r="S64" s="89"/>
      <c r="T64" s="89"/>
      <c r="U64" s="89"/>
      <c r="V64" s="89"/>
      <c r="W64" s="89"/>
      <c r="X64" s="89"/>
      <c r="Y64" s="89"/>
      <c r="Z64" s="89"/>
      <c r="AA64" s="89"/>
      <c r="AB64" s="89"/>
      <c r="AC64" s="89"/>
      <c r="AD64" s="89"/>
      <c r="AE64" s="89"/>
      <c r="AF64" s="89"/>
      <c r="AG64" s="89"/>
      <c r="AH64" s="89"/>
      <c r="AI64" s="89"/>
      <c r="AJ64" s="89"/>
      <c r="AK64" s="89"/>
      <c r="AL64" s="89"/>
      <c r="AM64" s="89"/>
      <c r="AN64" s="89"/>
      <c r="AO64" s="89"/>
    </row>
    <row r="65" spans="1:41">
      <c r="A65" s="89"/>
      <c r="B65" s="89"/>
      <c r="C65" s="89"/>
      <c r="D65" s="225">
        <v>4.0000000000000018</v>
      </c>
      <c r="E65" s="218">
        <v>376.54400000000044</v>
      </c>
      <c r="F65" s="126">
        <v>133.44281502672393</v>
      </c>
      <c r="G65" s="135">
        <v>133.44281502672393</v>
      </c>
      <c r="H65" s="136">
        <v>14947.805894736852</v>
      </c>
      <c r="I65" s="137">
        <v>14947.805894736852</v>
      </c>
      <c r="J65" s="138">
        <v>0.2268421052631579</v>
      </c>
      <c r="K65" s="139">
        <v>1.7654320987654319</v>
      </c>
      <c r="L65" s="138">
        <v>10.08818342151676</v>
      </c>
      <c r="M65" s="140">
        <v>133.44281502672393</v>
      </c>
      <c r="N65" s="141">
        <v>50</v>
      </c>
      <c r="O65" s="134"/>
      <c r="P65" s="145"/>
      <c r="Q65" s="145"/>
      <c r="R65" s="145"/>
      <c r="S65" s="89"/>
      <c r="T65" s="89"/>
      <c r="U65" s="89"/>
      <c r="V65" s="89"/>
      <c r="W65" s="89"/>
      <c r="X65" s="89"/>
      <c r="Y65" s="89"/>
      <c r="Z65" s="89"/>
      <c r="AA65" s="89"/>
      <c r="AB65" s="89"/>
      <c r="AC65" s="89"/>
      <c r="AD65" s="89"/>
      <c r="AE65" s="89"/>
      <c r="AF65" s="89"/>
      <c r="AG65" s="89"/>
      <c r="AH65" s="89"/>
      <c r="AI65" s="89"/>
      <c r="AJ65" s="89"/>
      <c r="AK65" s="89"/>
      <c r="AL65" s="89"/>
      <c r="AM65" s="89"/>
      <c r="AN65" s="89"/>
      <c r="AO65" s="89"/>
    </row>
    <row r="66" spans="1:41">
      <c r="A66" s="89"/>
      <c r="B66" s="89"/>
      <c r="C66" s="89"/>
      <c r="D66" s="225">
        <v>4.1000000000000014</v>
      </c>
      <c r="E66" s="218">
        <v>405.49670350000042</v>
      </c>
      <c r="F66" s="126">
        <v>143.70331647588813</v>
      </c>
      <c r="G66" s="135">
        <v>143.70331647588813</v>
      </c>
      <c r="H66" s="136">
        <v>15704.538568157905</v>
      </c>
      <c r="I66" s="137">
        <v>15704.538568157905</v>
      </c>
      <c r="J66" s="138">
        <v>0.2268421052631579</v>
      </c>
      <c r="K66" s="139">
        <v>1.7654320987654319</v>
      </c>
      <c r="L66" s="138">
        <v>10.340388007054678</v>
      </c>
      <c r="M66" s="140">
        <v>143.70331647588813</v>
      </c>
      <c r="N66" s="141">
        <v>50</v>
      </c>
      <c r="O66" s="89"/>
      <c r="P66" s="145"/>
      <c r="Q66" s="145"/>
      <c r="R66" s="145"/>
      <c r="S66" s="89"/>
      <c r="T66" s="89"/>
      <c r="U66" s="89"/>
      <c r="V66" s="89"/>
      <c r="W66" s="89"/>
      <c r="X66" s="89"/>
      <c r="Y66" s="89"/>
      <c r="Z66" s="89"/>
      <c r="AA66" s="89"/>
      <c r="AB66" s="89"/>
      <c r="AC66" s="89"/>
      <c r="AD66" s="89"/>
      <c r="AE66" s="89"/>
      <c r="AF66" s="89"/>
      <c r="AG66" s="89"/>
      <c r="AH66" s="89"/>
      <c r="AI66" s="89"/>
      <c r="AJ66" s="89"/>
      <c r="AK66" s="89"/>
      <c r="AL66" s="89"/>
      <c r="AM66" s="89"/>
      <c r="AN66" s="89"/>
      <c r="AO66" s="89"/>
    </row>
    <row r="67" spans="1:41">
      <c r="A67" s="89"/>
      <c r="B67" s="89"/>
      <c r="C67" s="89"/>
      <c r="D67" s="225">
        <v>4.2000000000000011</v>
      </c>
      <c r="E67" s="218">
        <v>435.89674800000023</v>
      </c>
      <c r="F67" s="126">
        <v>154.4767387453112</v>
      </c>
      <c r="G67" s="135">
        <v>154.4767387453112</v>
      </c>
      <c r="H67" s="136">
        <v>16479.955998947371</v>
      </c>
      <c r="I67" s="137">
        <v>16479.955998947371</v>
      </c>
      <c r="J67" s="138">
        <v>0.2268421052631579</v>
      </c>
      <c r="K67" s="139">
        <v>1.7654320987654319</v>
      </c>
      <c r="L67" s="138">
        <v>10.592592592592595</v>
      </c>
      <c r="M67" s="140">
        <v>154.4767387453112</v>
      </c>
      <c r="N67" s="141">
        <v>50</v>
      </c>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row>
    <row r="68" spans="1:41">
      <c r="A68" s="89"/>
      <c r="B68" s="89"/>
      <c r="C68" s="89"/>
      <c r="D68" s="225">
        <v>4.3000000000000007</v>
      </c>
      <c r="E68" s="218">
        <v>467.77943450000015</v>
      </c>
      <c r="F68" s="126">
        <v>165.77559209890205</v>
      </c>
      <c r="G68" s="135">
        <v>165.77559209890205</v>
      </c>
      <c r="H68" s="136">
        <v>17274.058187105267</v>
      </c>
      <c r="I68" s="137">
        <v>17274.058187105267</v>
      </c>
      <c r="J68" s="138">
        <v>0.22684210526315793</v>
      </c>
      <c r="K68" s="139">
        <v>1.7654320987654317</v>
      </c>
      <c r="L68" s="138">
        <v>10.844797178130513</v>
      </c>
      <c r="M68" s="140">
        <v>165.77559209890205</v>
      </c>
      <c r="N68" s="141">
        <v>50</v>
      </c>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row>
    <row r="69" spans="1:41">
      <c r="A69" s="89"/>
      <c r="B69" s="89"/>
      <c r="C69" s="89"/>
      <c r="D69" s="225">
        <v>4.4000000000000004</v>
      </c>
      <c r="E69" s="218">
        <v>501.18006400000007</v>
      </c>
      <c r="F69" s="126">
        <v>177.6123868005694</v>
      </c>
      <c r="G69" s="135">
        <v>177.6123868005694</v>
      </c>
      <c r="H69" s="136">
        <v>18086.845132631577</v>
      </c>
      <c r="I69" s="137">
        <v>18086.845132631577</v>
      </c>
      <c r="J69" s="138">
        <v>0.22684210526315787</v>
      </c>
      <c r="K69" s="139">
        <v>1.7654320987654322</v>
      </c>
      <c r="L69" s="138">
        <v>11.097001763668432</v>
      </c>
      <c r="M69" s="140">
        <v>177.6123868005694</v>
      </c>
      <c r="N69" s="141">
        <v>50</v>
      </c>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row>
    <row r="70" spans="1:41">
      <c r="A70" s="89"/>
      <c r="B70" s="89"/>
      <c r="C70" s="89"/>
      <c r="D70" s="225">
        <v>4.5</v>
      </c>
      <c r="E70" s="218">
        <v>536.13393749999989</v>
      </c>
      <c r="F70" s="126">
        <v>189.99963311422189</v>
      </c>
      <c r="G70" s="135">
        <v>189.99963311422189</v>
      </c>
      <c r="H70" s="136">
        <v>18918.316835526311</v>
      </c>
      <c r="I70" s="137">
        <v>18918.316835526311</v>
      </c>
      <c r="J70" s="138">
        <v>0.2268421052631579</v>
      </c>
      <c r="K70" s="139">
        <v>1.7654320987654319</v>
      </c>
      <c r="L70" s="138">
        <v>11.34920634920635</v>
      </c>
      <c r="M70" s="140">
        <v>189.99963311422189</v>
      </c>
      <c r="N70" s="141">
        <v>50</v>
      </c>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row>
    <row r="71" spans="1:41">
      <c r="A71" s="89"/>
      <c r="B71" s="89"/>
      <c r="C71" s="89"/>
      <c r="D71" s="225">
        <v>4.5999999999999996</v>
      </c>
      <c r="E71" s="218">
        <v>572.67635599999971</v>
      </c>
      <c r="F71" s="126">
        <v>202.94984130376841</v>
      </c>
      <c r="G71" s="135">
        <v>202.94984130376841</v>
      </c>
      <c r="H71" s="136">
        <v>19768.473295789463</v>
      </c>
      <c r="I71" s="137">
        <v>19768.473295789463</v>
      </c>
      <c r="J71" s="138">
        <v>0.22684210526315787</v>
      </c>
      <c r="K71" s="139">
        <v>1.7654320987654322</v>
      </c>
      <c r="L71" s="138">
        <v>11.601410934744269</v>
      </c>
      <c r="M71" s="140">
        <v>202.94984130376841</v>
      </c>
      <c r="N71" s="141">
        <v>50</v>
      </c>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row>
    <row r="72" spans="1:41">
      <c r="A72" s="89"/>
      <c r="B72" s="89"/>
      <c r="C72" s="89"/>
      <c r="D72" s="225">
        <v>4.6999999999999993</v>
      </c>
      <c r="E72" s="218">
        <v>610.84262049999961</v>
      </c>
      <c r="F72" s="126">
        <v>216.47552163311772</v>
      </c>
      <c r="G72" s="135">
        <v>216.47552163311772</v>
      </c>
      <c r="H72" s="136">
        <v>20637.314513421043</v>
      </c>
      <c r="I72" s="137">
        <v>20000</v>
      </c>
      <c r="J72" s="138">
        <v>0.21983684467825107</v>
      </c>
      <c r="K72" s="139">
        <v>1.8035576039395118</v>
      </c>
      <c r="L72" s="138">
        <v>12.109601055022434</v>
      </c>
      <c r="M72" s="140">
        <v>242.19202110044867</v>
      </c>
      <c r="N72" s="141">
        <v>50</v>
      </c>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row>
    <row r="73" spans="1:41">
      <c r="A73" s="89"/>
      <c r="B73" s="89"/>
      <c r="C73" s="89"/>
      <c r="D73" s="225">
        <v>4.7999999999999989</v>
      </c>
      <c r="E73" s="218">
        <v>650.66803199999947</v>
      </c>
      <c r="F73" s="126">
        <v>230.58918436617853</v>
      </c>
      <c r="G73" s="135">
        <v>230.58918436617853</v>
      </c>
      <c r="H73" s="136">
        <v>21524.840488421036</v>
      </c>
      <c r="I73" s="137">
        <v>20000</v>
      </c>
      <c r="J73" s="138">
        <v>0.21077239144716003</v>
      </c>
      <c r="K73" s="139">
        <v>1.8528900812076305</v>
      </c>
      <c r="L73" s="138">
        <v>12.70553198542375</v>
      </c>
      <c r="M73" s="140">
        <v>254.11063970847502</v>
      </c>
      <c r="N73" s="141">
        <v>50</v>
      </c>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row>
    <row r="74" spans="1:41">
      <c r="A74" s="89"/>
      <c r="B74" s="89"/>
      <c r="C74" s="89"/>
      <c r="D74" s="225">
        <v>4.8999999999999986</v>
      </c>
      <c r="E74" s="218">
        <v>692.1878914999993</v>
      </c>
      <c r="F74" s="126">
        <v>245.30333976685952</v>
      </c>
      <c r="G74" s="135">
        <v>245.30333976685952</v>
      </c>
      <c r="H74" s="136">
        <v>22431.051220789457</v>
      </c>
      <c r="I74" s="137">
        <v>20000</v>
      </c>
      <c r="J74" s="138">
        <v>0.2022572219467958</v>
      </c>
      <c r="K74" s="139">
        <v>1.8992331308214832</v>
      </c>
      <c r="L74" s="138">
        <v>13.294631915750378</v>
      </c>
      <c r="M74" s="140">
        <v>265.89263831500756</v>
      </c>
      <c r="N74" s="141">
        <v>50</v>
      </c>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row>
    <row r="75" spans="1:41">
      <c r="A75" s="89"/>
      <c r="B75" s="89"/>
      <c r="C75" s="89"/>
      <c r="D75" s="225">
        <v>4.9999999999999982</v>
      </c>
      <c r="E75" s="218">
        <v>735.4374999999992</v>
      </c>
      <c r="F75" s="126">
        <v>260.6304980990696</v>
      </c>
      <c r="G75" s="135">
        <v>260.6304980990696</v>
      </c>
      <c r="H75" s="136">
        <v>23355.946710526292</v>
      </c>
      <c r="I75" s="137">
        <v>20000</v>
      </c>
      <c r="J75" s="138">
        <v>0.19424783595770273</v>
      </c>
      <c r="K75" s="139">
        <v>1.9428234988409521</v>
      </c>
      <c r="L75" s="138">
        <v>13.877310706006796</v>
      </c>
      <c r="M75" s="140">
        <v>277.54621412013591</v>
      </c>
      <c r="N75" s="141">
        <v>50</v>
      </c>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row>
    <row r="76" spans="1:41" ht="15" thickBot="1">
      <c r="A76" s="89"/>
      <c r="B76" s="89"/>
      <c r="C76" s="89"/>
      <c r="D76" s="226">
        <v>5.0999999999999979</v>
      </c>
      <c r="E76" s="218">
        <v>780.45215849999875</v>
      </c>
      <c r="F76" s="126">
        <v>276.58316962671734</v>
      </c>
      <c r="G76" s="149">
        <v>276.58316962671734</v>
      </c>
      <c r="H76" s="150">
        <v>24299.526957631551</v>
      </c>
      <c r="I76" s="151">
        <v>20000</v>
      </c>
      <c r="J76" s="152">
        <v>0.1867049557455813</v>
      </c>
      <c r="K76" s="153">
        <v>1.9838749508275197</v>
      </c>
      <c r="L76" s="152">
        <v>14.453946070314782</v>
      </c>
      <c r="M76" s="154">
        <v>289.07892140629559</v>
      </c>
      <c r="N76" s="155">
        <v>50</v>
      </c>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row>
    <row r="77" spans="1:41">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row>
    <row r="78" spans="1:41">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row>
    <row r="79" spans="1:41" ht="18">
      <c r="A79" s="89"/>
      <c r="B79" s="89"/>
      <c r="C79" s="104" t="s">
        <v>268</v>
      </c>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row>
    <row r="80" spans="1:41" ht="15">
      <c r="A80" s="89"/>
      <c r="B80" s="89"/>
      <c r="C80" s="105" t="s">
        <v>269</v>
      </c>
      <c r="D80" s="89"/>
      <c r="E80" s="156"/>
      <c r="F80" s="156"/>
      <c r="G80" s="156"/>
      <c r="H80" s="156"/>
      <c r="I80" s="157"/>
      <c r="J80" s="158"/>
      <c r="K80" s="158"/>
      <c r="L80" s="158"/>
      <c r="M80" s="159"/>
      <c r="N80" s="159"/>
      <c r="O80" s="159"/>
      <c r="P80" s="159"/>
      <c r="Q80" s="159"/>
      <c r="R80" s="159"/>
      <c r="S80" s="89"/>
      <c r="T80" s="89"/>
      <c r="U80" s="89"/>
      <c r="V80" s="89"/>
      <c r="W80" s="89"/>
      <c r="X80" s="89"/>
      <c r="Y80" s="89"/>
      <c r="Z80" s="89"/>
      <c r="AA80" s="89"/>
      <c r="AB80" s="89"/>
      <c r="AC80" s="89"/>
      <c r="AD80" s="89"/>
      <c r="AE80" s="89"/>
      <c r="AF80" s="89"/>
      <c r="AG80" s="89"/>
      <c r="AH80" s="89"/>
      <c r="AI80" s="89"/>
      <c r="AJ80" s="89"/>
      <c r="AK80" s="89"/>
      <c r="AL80" s="89"/>
      <c r="AM80" s="89"/>
      <c r="AN80" s="89"/>
      <c r="AO80" s="89"/>
    </row>
    <row r="81" spans="1:41" ht="15">
      <c r="A81" s="89"/>
      <c r="B81" s="89"/>
      <c r="C81" s="105" t="s">
        <v>270</v>
      </c>
      <c r="D81" s="89"/>
      <c r="E81" s="156"/>
      <c r="F81" s="156"/>
      <c r="G81" s="156"/>
      <c r="H81" s="156"/>
      <c r="I81" s="157"/>
      <c r="J81" s="158"/>
      <c r="K81" s="158"/>
      <c r="L81" s="158"/>
      <c r="M81" s="159"/>
      <c r="N81" s="159"/>
      <c r="O81" s="159"/>
      <c r="P81" s="159"/>
      <c r="Q81" s="159"/>
      <c r="R81" s="159"/>
      <c r="S81" s="89"/>
      <c r="T81" s="89"/>
      <c r="U81" s="89"/>
      <c r="V81" s="89"/>
      <c r="W81" s="89"/>
      <c r="X81" s="89"/>
      <c r="Y81" s="89"/>
      <c r="Z81" s="89"/>
      <c r="AA81" s="89"/>
      <c r="AB81" s="89"/>
      <c r="AC81" s="89"/>
      <c r="AD81" s="89"/>
      <c r="AE81" s="89"/>
      <c r="AF81" s="89"/>
      <c r="AG81" s="89"/>
      <c r="AH81" s="89"/>
      <c r="AI81" s="89"/>
      <c r="AJ81" s="89"/>
      <c r="AK81" s="89"/>
      <c r="AL81" s="89"/>
      <c r="AM81" s="89"/>
      <c r="AN81" s="89"/>
      <c r="AO81" s="89"/>
    </row>
    <row r="82" spans="1:41" ht="15">
      <c r="A82" s="89"/>
      <c r="B82" s="89"/>
      <c r="C82" s="105" t="s">
        <v>271</v>
      </c>
      <c r="D82" s="89"/>
      <c r="E82" s="156"/>
      <c r="F82" s="156"/>
      <c r="G82" s="156"/>
      <c r="H82" s="156"/>
      <c r="I82" s="157"/>
      <c r="J82" s="158"/>
      <c r="K82" s="158"/>
      <c r="L82" s="158"/>
      <c r="M82" s="159"/>
      <c r="N82" s="159"/>
      <c r="O82" s="159"/>
      <c r="P82" s="159"/>
      <c r="Q82" s="159"/>
      <c r="R82" s="159"/>
      <c r="S82" s="89"/>
      <c r="T82" s="89"/>
      <c r="U82" s="89"/>
      <c r="V82" s="89"/>
      <c r="W82" s="89"/>
      <c r="X82" s="89"/>
      <c r="Y82" s="89"/>
      <c r="Z82" s="89"/>
      <c r="AA82" s="89"/>
      <c r="AB82" s="89"/>
      <c r="AC82" s="89"/>
      <c r="AD82" s="89"/>
      <c r="AE82" s="89"/>
      <c r="AF82" s="89"/>
      <c r="AG82" s="89"/>
      <c r="AH82" s="89"/>
      <c r="AI82" s="89"/>
      <c r="AJ82" s="89"/>
      <c r="AK82" s="89"/>
      <c r="AL82" s="89"/>
      <c r="AM82" s="89"/>
      <c r="AN82" s="89"/>
      <c r="AO82" s="89"/>
    </row>
    <row r="83" spans="1:41" ht="15" thickBot="1">
      <c r="A83" s="89"/>
      <c r="B83" s="89"/>
      <c r="C83" s="89"/>
      <c r="D83" s="89"/>
      <c r="E83" s="89"/>
      <c r="F83" s="89"/>
      <c r="G83" s="89"/>
      <c r="H83" s="89"/>
      <c r="I83" s="89"/>
      <c r="J83" s="89"/>
      <c r="K83" s="89"/>
      <c r="L83" s="89"/>
      <c r="M83" s="134"/>
      <c r="N83" s="134"/>
      <c r="O83" s="160"/>
      <c r="P83" s="145"/>
      <c r="Q83" s="145"/>
      <c r="R83" s="145"/>
      <c r="S83" s="89"/>
      <c r="T83" s="89"/>
      <c r="U83" s="89"/>
      <c r="V83" s="89"/>
      <c r="W83" s="89"/>
      <c r="X83" s="89"/>
      <c r="Y83" s="89"/>
      <c r="Z83" s="89"/>
      <c r="AA83" s="89"/>
      <c r="AB83" s="89"/>
      <c r="AC83" s="89"/>
      <c r="AD83" s="89"/>
      <c r="AE83" s="89"/>
      <c r="AF83" s="89"/>
      <c r="AG83" s="89"/>
      <c r="AH83" s="89"/>
      <c r="AI83" s="89"/>
      <c r="AJ83" s="89"/>
      <c r="AK83" s="89"/>
      <c r="AL83" s="89"/>
      <c r="AM83" s="89"/>
      <c r="AN83" s="89"/>
      <c r="AO83" s="89"/>
    </row>
    <row r="84" spans="1:41" ht="15" thickBot="1">
      <c r="A84" s="89"/>
      <c r="B84" s="89"/>
      <c r="C84" s="89"/>
      <c r="D84" s="89"/>
      <c r="E84" s="89"/>
      <c r="F84" s="89"/>
      <c r="G84" s="89"/>
      <c r="H84" s="161"/>
      <c r="I84" s="161"/>
      <c r="J84" s="134"/>
      <c r="K84" s="160"/>
      <c r="L84" s="162" t="s">
        <v>272</v>
      </c>
      <c r="M84" s="163"/>
      <c r="N84" s="163"/>
      <c r="O84" s="163"/>
      <c r="P84" s="164"/>
      <c r="Q84" s="161"/>
      <c r="R84" s="161"/>
      <c r="S84" s="165"/>
      <c r="T84" s="165"/>
      <c r="U84" s="30"/>
      <c r="V84" s="89"/>
      <c r="W84" s="89"/>
      <c r="X84" s="89"/>
      <c r="Y84" s="89"/>
      <c r="Z84" s="89"/>
      <c r="AA84" s="89"/>
      <c r="AB84" s="89"/>
      <c r="AC84" s="89"/>
      <c r="AD84" s="89"/>
      <c r="AE84" s="89"/>
      <c r="AF84" s="89"/>
      <c r="AG84" s="89"/>
      <c r="AH84" s="89"/>
      <c r="AI84" s="89"/>
      <c r="AJ84" s="89"/>
      <c r="AK84" s="89"/>
      <c r="AL84" s="89"/>
      <c r="AM84" s="89"/>
      <c r="AN84" s="89"/>
      <c r="AO84" s="89"/>
    </row>
    <row r="85" spans="1:41" ht="15" thickBot="1">
      <c r="A85" s="89"/>
      <c r="B85" s="89"/>
      <c r="C85" s="264" t="s">
        <v>273</v>
      </c>
      <c r="D85" s="265"/>
      <c r="E85" s="265"/>
      <c r="F85" s="265"/>
      <c r="G85" s="266"/>
      <c r="H85" s="125"/>
      <c r="I85" s="125"/>
      <c r="J85" s="134"/>
      <c r="K85" s="160"/>
      <c r="L85" s="166" t="s">
        <v>284</v>
      </c>
      <c r="M85" s="167" t="s">
        <v>246</v>
      </c>
      <c r="N85" s="167"/>
      <c r="O85" s="167"/>
      <c r="P85" s="168"/>
      <c r="Q85" s="169"/>
      <c r="R85" s="169"/>
      <c r="S85" s="170"/>
      <c r="T85" s="170"/>
      <c r="U85" s="30"/>
      <c r="V85" s="89"/>
      <c r="W85" s="89"/>
      <c r="X85" s="89"/>
      <c r="Y85" s="89"/>
      <c r="Z85" s="89"/>
      <c r="AA85" s="89"/>
      <c r="AB85" s="89"/>
      <c r="AC85" s="89"/>
      <c r="AD85" s="89"/>
      <c r="AE85" s="89"/>
      <c r="AF85" s="89"/>
      <c r="AG85" s="89"/>
      <c r="AH85" s="89"/>
      <c r="AI85" s="89"/>
      <c r="AJ85" s="89"/>
      <c r="AK85" s="89"/>
      <c r="AL85" s="89"/>
      <c r="AM85" s="89"/>
      <c r="AN85" s="89"/>
      <c r="AO85" s="89"/>
    </row>
    <row r="86" spans="1:41" ht="15" thickBot="1">
      <c r="A86" s="89"/>
      <c r="B86" s="89"/>
      <c r="C86" s="171"/>
      <c r="D86" s="172" t="s">
        <v>274</v>
      </c>
      <c r="E86" s="173" t="s">
        <v>275</v>
      </c>
      <c r="F86" s="174" t="s">
        <v>276</v>
      </c>
      <c r="G86" s="175" t="s">
        <v>277</v>
      </c>
      <c r="H86" s="176"/>
      <c r="I86" s="176"/>
      <c r="J86" s="134"/>
      <c r="K86" s="160"/>
      <c r="L86" s="214">
        <v>0.1</v>
      </c>
      <c r="M86" s="215">
        <v>0</v>
      </c>
      <c r="N86" s="177"/>
      <c r="O86" s="177"/>
      <c r="P86" s="178"/>
      <c r="Q86" s="125"/>
      <c r="R86" s="125"/>
      <c r="S86" s="89"/>
      <c r="T86" s="89"/>
      <c r="U86" s="89"/>
      <c r="V86" s="89"/>
      <c r="W86" s="89"/>
      <c r="X86" s="89"/>
      <c r="Y86" s="89"/>
      <c r="Z86" s="89"/>
      <c r="AA86" s="89"/>
      <c r="AB86" s="89"/>
      <c r="AC86" s="89"/>
      <c r="AD86" s="89"/>
      <c r="AE86" s="89"/>
      <c r="AF86" s="89"/>
      <c r="AG86" s="89"/>
      <c r="AH86" s="89"/>
      <c r="AI86" s="89"/>
      <c r="AJ86" s="89"/>
      <c r="AK86" s="89"/>
      <c r="AL86" s="89"/>
      <c r="AM86" s="89"/>
      <c r="AN86" s="89"/>
      <c r="AO86" s="89"/>
    </row>
    <row r="87" spans="1:41">
      <c r="A87" s="89"/>
      <c r="B87" s="89"/>
      <c r="C87" s="179" t="s">
        <v>278</v>
      </c>
      <c r="D87" s="180">
        <v>276.5708206049888</v>
      </c>
      <c r="E87" s="180"/>
      <c r="F87" s="180"/>
      <c r="G87" s="181"/>
      <c r="H87" s="182"/>
      <c r="I87" s="182"/>
      <c r="J87" s="134"/>
      <c r="K87" s="160"/>
      <c r="L87" s="216">
        <f>L86+0.1</f>
        <v>0.2</v>
      </c>
      <c r="M87" s="217">
        <v>0</v>
      </c>
      <c r="N87" s="183"/>
      <c r="O87" s="183"/>
      <c r="P87" s="184"/>
      <c r="Q87" s="185"/>
      <c r="R87" s="185"/>
      <c r="S87" s="89"/>
      <c r="T87" s="89"/>
      <c r="U87" s="89"/>
      <c r="V87" s="89"/>
      <c r="W87" s="89"/>
      <c r="X87" s="89"/>
      <c r="Y87" s="89"/>
      <c r="Z87" s="89"/>
      <c r="AA87" s="89"/>
      <c r="AB87" s="89"/>
      <c r="AC87" s="89"/>
      <c r="AD87" s="89"/>
      <c r="AE87" s="89"/>
      <c r="AF87" s="89"/>
      <c r="AG87" s="89"/>
      <c r="AH87" s="89"/>
      <c r="AI87" s="89"/>
      <c r="AJ87" s="89"/>
      <c r="AK87" s="89"/>
      <c r="AL87" s="89"/>
      <c r="AM87" s="89"/>
      <c r="AN87" s="89"/>
      <c r="AO87" s="89"/>
    </row>
    <row r="88" spans="1:41">
      <c r="A88" s="89"/>
      <c r="B88" s="89"/>
      <c r="C88" s="186" t="s">
        <v>279</v>
      </c>
      <c r="D88" s="187">
        <v>0.76309910883926513</v>
      </c>
      <c r="E88" s="187"/>
      <c r="F88" s="187"/>
      <c r="G88" s="188"/>
      <c r="H88" s="189"/>
      <c r="I88" s="189"/>
      <c r="J88" s="134"/>
      <c r="K88" s="160"/>
      <c r="L88" s="216">
        <f>L87+0.1</f>
        <v>0.30000000000000004</v>
      </c>
      <c r="M88" s="217">
        <v>0</v>
      </c>
      <c r="N88" s="183"/>
      <c r="O88" s="183"/>
      <c r="P88" s="184"/>
      <c r="Q88" s="185"/>
      <c r="R88" s="185"/>
      <c r="S88" s="89"/>
      <c r="T88" s="89"/>
      <c r="U88" s="89"/>
      <c r="V88" s="89"/>
      <c r="W88" s="89"/>
      <c r="X88" s="89"/>
      <c r="Y88" s="89"/>
      <c r="Z88" s="89"/>
      <c r="AA88" s="89"/>
      <c r="AB88" s="89"/>
      <c r="AC88" s="89"/>
      <c r="AD88" s="89"/>
      <c r="AE88" s="89"/>
      <c r="AF88" s="89"/>
      <c r="AG88" s="89"/>
      <c r="AH88" s="89"/>
      <c r="AI88" s="89"/>
      <c r="AJ88" s="89"/>
      <c r="AK88" s="89"/>
      <c r="AL88" s="89"/>
      <c r="AM88" s="89"/>
      <c r="AN88" s="89"/>
      <c r="AO88" s="89"/>
    </row>
    <row r="89" spans="1:41">
      <c r="A89" s="89"/>
      <c r="B89" s="89"/>
      <c r="C89" s="8" t="s">
        <v>280</v>
      </c>
      <c r="D89" s="190">
        <v>211.05094673461122</v>
      </c>
      <c r="E89" s="190"/>
      <c r="F89" s="190"/>
      <c r="G89" s="191"/>
      <c r="H89" s="189"/>
      <c r="I89" s="189"/>
      <c r="J89" s="134"/>
      <c r="K89" s="160"/>
      <c r="L89" s="216">
        <f t="shared" ref="L89:L128" si="0">L88+0.1</f>
        <v>0.4</v>
      </c>
      <c r="M89" s="217">
        <v>0</v>
      </c>
      <c r="N89" s="183"/>
      <c r="O89" s="183"/>
      <c r="P89" s="184"/>
      <c r="Q89" s="185"/>
      <c r="R89" s="185"/>
      <c r="S89" s="89"/>
      <c r="T89" s="89"/>
      <c r="U89" s="89"/>
      <c r="V89" s="89"/>
      <c r="W89" s="89"/>
      <c r="X89" s="89"/>
      <c r="Y89" s="89"/>
      <c r="Z89" s="89"/>
      <c r="AA89" s="89"/>
      <c r="AB89" s="89"/>
      <c r="AC89" s="89"/>
      <c r="AD89" s="89"/>
      <c r="AE89" s="89"/>
      <c r="AF89" s="89"/>
      <c r="AG89" s="89"/>
      <c r="AH89" s="89"/>
      <c r="AI89" s="89"/>
      <c r="AJ89" s="89"/>
      <c r="AK89" s="89"/>
      <c r="AL89" s="89"/>
      <c r="AM89" s="89"/>
      <c r="AN89" s="89"/>
      <c r="AO89" s="89"/>
    </row>
    <row r="90" spans="1:41">
      <c r="A90" s="89"/>
      <c r="B90" s="89"/>
      <c r="C90" s="8" t="s">
        <v>281</v>
      </c>
      <c r="D90" s="190">
        <v>188.83150306239136</v>
      </c>
      <c r="E90" s="190"/>
      <c r="F90" s="190"/>
      <c r="G90" s="191"/>
      <c r="H90" s="189"/>
      <c r="I90" s="189"/>
      <c r="J90" s="134"/>
      <c r="K90" s="160"/>
      <c r="L90" s="216">
        <f t="shared" si="0"/>
        <v>0.5</v>
      </c>
      <c r="M90" s="217">
        <v>0</v>
      </c>
      <c r="N90" s="183"/>
      <c r="O90" s="183"/>
      <c r="P90" s="184"/>
      <c r="Q90" s="185"/>
      <c r="R90" s="185"/>
      <c r="S90" s="89"/>
      <c r="T90" s="89"/>
      <c r="U90" s="89"/>
      <c r="V90" s="89"/>
      <c r="W90" s="89"/>
      <c r="X90" s="89"/>
      <c r="Y90" s="89"/>
      <c r="Z90" s="89"/>
      <c r="AA90" s="89"/>
      <c r="AB90" s="89"/>
      <c r="AC90" s="89"/>
      <c r="AD90" s="89"/>
      <c r="AE90" s="89"/>
      <c r="AF90" s="89"/>
      <c r="AG90" s="89"/>
      <c r="AH90" s="89"/>
      <c r="AI90" s="89"/>
      <c r="AJ90" s="89"/>
      <c r="AK90" s="89"/>
      <c r="AL90" s="89"/>
      <c r="AM90" s="89"/>
      <c r="AN90" s="89"/>
      <c r="AO90" s="89"/>
    </row>
    <row r="91" spans="1:41" ht="15" thickBot="1">
      <c r="A91" s="89"/>
      <c r="B91" s="89"/>
      <c r="C91" s="228" t="s">
        <v>282</v>
      </c>
      <c r="D91" s="229">
        <v>175.33808535863727</v>
      </c>
      <c r="E91" s="229"/>
      <c r="F91" s="229"/>
      <c r="G91" s="230"/>
      <c r="H91" s="192"/>
      <c r="I91" s="193"/>
      <c r="J91" s="134"/>
      <c r="K91" s="160"/>
      <c r="L91" s="216">
        <f t="shared" si="0"/>
        <v>0.6</v>
      </c>
      <c r="M91" s="217">
        <v>0</v>
      </c>
      <c r="N91" s="183"/>
      <c r="O91" s="183"/>
      <c r="P91" s="184"/>
      <c r="Q91" s="185"/>
      <c r="R91" s="185"/>
      <c r="S91" s="89"/>
      <c r="T91" s="89"/>
      <c r="U91" s="89"/>
      <c r="V91" s="89"/>
      <c r="W91" s="89"/>
      <c r="X91" s="89"/>
      <c r="Y91" s="89"/>
      <c r="Z91" s="89"/>
      <c r="AA91" s="89"/>
      <c r="AB91" s="89"/>
      <c r="AC91" s="89"/>
      <c r="AD91" s="89"/>
      <c r="AE91" s="89"/>
      <c r="AF91" s="89"/>
      <c r="AG91" s="89"/>
      <c r="AH91" s="89"/>
      <c r="AI91" s="89"/>
      <c r="AJ91" s="89"/>
      <c r="AK91" s="89"/>
      <c r="AL91" s="89"/>
      <c r="AM91" s="89"/>
      <c r="AN91" s="89"/>
      <c r="AO91" s="89"/>
    </row>
    <row r="92" spans="1:41">
      <c r="A92" s="89"/>
      <c r="B92" s="89"/>
      <c r="C92" s="253"/>
      <c r="D92" s="254"/>
      <c r="E92" s="254"/>
      <c r="F92" s="254"/>
      <c r="G92" s="255"/>
      <c r="H92" s="194"/>
      <c r="I92" s="194"/>
      <c r="J92" s="134"/>
      <c r="K92" s="160"/>
      <c r="L92" s="216">
        <f t="shared" si="0"/>
        <v>0.7</v>
      </c>
      <c r="M92" s="217">
        <v>0</v>
      </c>
      <c r="N92" s="183"/>
      <c r="O92" s="183"/>
      <c r="P92" s="184"/>
      <c r="Q92" s="185"/>
      <c r="R92" s="185"/>
      <c r="S92" s="89"/>
      <c r="T92" s="89"/>
      <c r="U92" s="89"/>
      <c r="V92" s="89"/>
      <c r="W92" s="89"/>
      <c r="X92" s="89"/>
      <c r="Y92" s="89"/>
      <c r="Z92" s="89"/>
      <c r="AA92" s="89"/>
      <c r="AB92" s="89"/>
      <c r="AC92" s="89"/>
      <c r="AD92" s="89"/>
      <c r="AE92" s="89"/>
      <c r="AF92" s="89"/>
      <c r="AG92" s="89"/>
      <c r="AH92" s="89"/>
      <c r="AI92" s="89"/>
      <c r="AJ92" s="89"/>
      <c r="AK92" s="89"/>
      <c r="AL92" s="89"/>
      <c r="AM92" s="89"/>
      <c r="AN92" s="89"/>
      <c r="AO92" s="89"/>
    </row>
    <row r="93" spans="1:41">
      <c r="A93" s="89"/>
      <c r="B93" s="89"/>
      <c r="C93" s="195"/>
      <c r="D93" s="196"/>
      <c r="E93" s="196"/>
      <c r="F93" s="196"/>
      <c r="G93" s="197"/>
      <c r="H93" s="192"/>
      <c r="I93" s="192"/>
      <c r="J93" s="134"/>
      <c r="K93" s="160"/>
      <c r="L93" s="216">
        <f t="shared" si="0"/>
        <v>0.79999999999999993</v>
      </c>
      <c r="M93" s="217">
        <v>0</v>
      </c>
      <c r="N93" s="183"/>
      <c r="O93" s="183"/>
      <c r="P93" s="184"/>
      <c r="Q93" s="185"/>
      <c r="R93" s="185"/>
      <c r="S93" s="89"/>
      <c r="T93" s="89"/>
      <c r="U93" s="89"/>
      <c r="V93" s="89"/>
      <c r="W93" s="89"/>
      <c r="X93" s="89"/>
      <c r="Y93" s="89"/>
      <c r="Z93" s="89"/>
      <c r="AA93" s="89"/>
      <c r="AB93" s="89"/>
      <c r="AC93" s="89"/>
      <c r="AD93" s="89"/>
      <c r="AE93" s="89"/>
      <c r="AF93" s="89"/>
      <c r="AG93" s="89"/>
      <c r="AH93" s="89"/>
      <c r="AI93" s="89"/>
      <c r="AJ93" s="89"/>
      <c r="AK93" s="89"/>
      <c r="AL93" s="89"/>
      <c r="AM93" s="89"/>
      <c r="AN93" s="89"/>
      <c r="AO93" s="89"/>
    </row>
    <row r="94" spans="1:41">
      <c r="A94" s="89"/>
      <c r="B94" s="89"/>
      <c r="C94" s="195"/>
      <c r="D94" s="198"/>
      <c r="E94" s="198"/>
      <c r="F94" s="198"/>
      <c r="G94" s="199"/>
      <c r="H94" s="192"/>
      <c r="I94" s="193"/>
      <c r="J94" s="134"/>
      <c r="K94" s="160"/>
      <c r="L94" s="216">
        <f t="shared" si="0"/>
        <v>0.89999999999999991</v>
      </c>
      <c r="M94" s="217">
        <v>0</v>
      </c>
      <c r="N94" s="183"/>
      <c r="O94" s="183"/>
      <c r="P94" s="184"/>
      <c r="Q94" s="185"/>
      <c r="R94" s="185"/>
      <c r="S94" s="89"/>
      <c r="T94" s="89"/>
      <c r="U94" s="89"/>
      <c r="V94" s="89"/>
      <c r="W94" s="89"/>
      <c r="X94" s="89"/>
      <c r="Y94" s="89"/>
      <c r="Z94" s="89"/>
      <c r="AA94" s="89"/>
      <c r="AB94" s="89"/>
      <c r="AC94" s="89"/>
      <c r="AD94" s="89"/>
      <c r="AE94" s="89"/>
      <c r="AF94" s="89"/>
      <c r="AG94" s="89"/>
      <c r="AH94" s="89"/>
      <c r="AI94" s="89"/>
      <c r="AJ94" s="89"/>
      <c r="AK94" s="89"/>
      <c r="AL94" s="89"/>
      <c r="AM94" s="89"/>
      <c r="AN94" s="89"/>
      <c r="AO94" s="89"/>
    </row>
    <row r="95" spans="1:41">
      <c r="A95" s="89"/>
      <c r="B95" s="89"/>
      <c r="C95" s="195"/>
      <c r="D95" s="200"/>
      <c r="E95" s="200"/>
      <c r="F95" s="200"/>
      <c r="G95" s="201"/>
      <c r="H95" s="194"/>
      <c r="I95" s="194"/>
      <c r="J95" s="134"/>
      <c r="K95" s="160"/>
      <c r="L95" s="216">
        <f t="shared" si="0"/>
        <v>0.99999999999999989</v>
      </c>
      <c r="M95" s="217">
        <v>0</v>
      </c>
      <c r="N95" s="183"/>
      <c r="O95" s="183"/>
      <c r="P95" s="184"/>
      <c r="Q95" s="185"/>
      <c r="R95" s="185"/>
      <c r="S95" s="89"/>
      <c r="T95" s="89"/>
      <c r="U95" s="89"/>
      <c r="V95" s="89"/>
      <c r="W95" s="89"/>
      <c r="X95" s="89"/>
      <c r="Y95" s="89"/>
      <c r="Z95" s="89"/>
      <c r="AA95" s="89"/>
      <c r="AB95" s="89"/>
      <c r="AC95" s="89"/>
      <c r="AD95" s="89"/>
      <c r="AE95" s="89"/>
      <c r="AF95" s="89"/>
      <c r="AG95" s="89"/>
      <c r="AH95" s="89"/>
      <c r="AI95" s="89"/>
      <c r="AJ95" s="89"/>
      <c r="AK95" s="89"/>
      <c r="AL95" s="89"/>
      <c r="AM95" s="89"/>
      <c r="AN95" s="89"/>
      <c r="AO95" s="89"/>
    </row>
    <row r="96" spans="1:41" ht="15" thickBot="1">
      <c r="A96" s="89"/>
      <c r="B96" s="89"/>
      <c r="C96" s="202"/>
      <c r="D96" s="203"/>
      <c r="E96" s="203"/>
      <c r="F96" s="203"/>
      <c r="G96" s="204"/>
      <c r="H96" s="192"/>
      <c r="I96" s="192"/>
      <c r="J96" s="134"/>
      <c r="K96" s="160"/>
      <c r="L96" s="216">
        <f t="shared" si="0"/>
        <v>1.0999999999999999</v>
      </c>
      <c r="M96" s="217">
        <v>0</v>
      </c>
      <c r="N96" s="183"/>
      <c r="O96" s="183"/>
      <c r="P96" s="184"/>
      <c r="Q96" s="185"/>
      <c r="R96" s="185"/>
      <c r="S96" s="89"/>
      <c r="T96" s="89"/>
      <c r="U96" s="89"/>
      <c r="V96" s="89"/>
      <c r="W96" s="89"/>
      <c r="X96" s="89"/>
      <c r="Y96" s="89"/>
      <c r="Z96" s="89"/>
      <c r="AA96" s="89"/>
      <c r="AB96" s="89"/>
      <c r="AC96" s="89"/>
      <c r="AD96" s="89"/>
      <c r="AE96" s="89"/>
      <c r="AF96" s="89"/>
      <c r="AG96" s="89"/>
      <c r="AH96" s="89"/>
      <c r="AI96" s="89"/>
      <c r="AJ96" s="89"/>
      <c r="AK96" s="89"/>
      <c r="AL96" s="89"/>
      <c r="AM96" s="89"/>
      <c r="AN96" s="89"/>
      <c r="AO96" s="89"/>
    </row>
    <row r="97" spans="1:41">
      <c r="A97" s="89"/>
      <c r="B97" s="89"/>
      <c r="C97" s="89"/>
      <c r="D97" s="89"/>
      <c r="E97" s="89"/>
      <c r="F97" s="89"/>
      <c r="G97" s="89"/>
      <c r="H97" s="192"/>
      <c r="I97" s="193"/>
      <c r="J97" s="134"/>
      <c r="K97" s="160"/>
      <c r="L97" s="216">
        <f t="shared" si="0"/>
        <v>1.2</v>
      </c>
      <c r="M97" s="217">
        <v>0</v>
      </c>
      <c r="N97" s="183"/>
      <c r="O97" s="183"/>
      <c r="P97" s="184"/>
      <c r="Q97" s="185"/>
      <c r="R97" s="185"/>
      <c r="S97" s="89"/>
      <c r="T97" s="89"/>
      <c r="U97" s="89"/>
      <c r="V97" s="89"/>
      <c r="W97" s="89"/>
      <c r="X97" s="89"/>
      <c r="Y97" s="89"/>
      <c r="Z97" s="89"/>
      <c r="AA97" s="89"/>
      <c r="AB97" s="89"/>
      <c r="AC97" s="89"/>
      <c r="AD97" s="89"/>
      <c r="AE97" s="89"/>
      <c r="AF97" s="89"/>
      <c r="AG97" s="89"/>
      <c r="AH97" s="89"/>
      <c r="AI97" s="89"/>
      <c r="AJ97" s="89"/>
      <c r="AK97" s="89"/>
      <c r="AL97" s="89"/>
      <c r="AM97" s="89"/>
      <c r="AN97" s="89"/>
      <c r="AO97" s="89"/>
    </row>
    <row r="98" spans="1:41">
      <c r="A98" s="89"/>
      <c r="B98" s="89"/>
      <c r="C98" s="89"/>
      <c r="D98" s="89"/>
      <c r="E98" s="89"/>
      <c r="F98" s="89"/>
      <c r="G98" s="89"/>
      <c r="H98" s="157"/>
      <c r="I98" s="157"/>
      <c r="J98" s="134"/>
      <c r="K98" s="160"/>
      <c r="L98" s="216">
        <f t="shared" si="0"/>
        <v>1.3</v>
      </c>
      <c r="M98" s="217">
        <v>0</v>
      </c>
      <c r="N98" s="183"/>
      <c r="O98" s="183"/>
      <c r="P98" s="184"/>
      <c r="Q98" s="185"/>
      <c r="R98" s="185"/>
      <c r="S98" s="89"/>
      <c r="T98" s="89"/>
      <c r="U98" s="89"/>
      <c r="V98" s="89"/>
      <c r="W98" s="89"/>
      <c r="X98" s="89"/>
      <c r="Y98" s="89"/>
      <c r="Z98" s="89"/>
      <c r="AA98" s="89"/>
      <c r="AB98" s="89"/>
      <c r="AC98" s="89"/>
      <c r="AD98" s="89"/>
      <c r="AE98" s="89"/>
      <c r="AF98" s="89"/>
      <c r="AG98" s="89"/>
      <c r="AH98" s="89"/>
      <c r="AI98" s="89"/>
      <c r="AJ98" s="89"/>
      <c r="AK98" s="89"/>
      <c r="AL98" s="89"/>
      <c r="AM98" s="89"/>
      <c r="AN98" s="89"/>
      <c r="AO98" s="89"/>
    </row>
    <row r="99" spans="1:41">
      <c r="A99" s="89"/>
      <c r="B99" s="89"/>
      <c r="C99" s="89"/>
      <c r="D99" s="89"/>
      <c r="E99" s="89"/>
      <c r="F99" s="89"/>
      <c r="G99" s="89"/>
      <c r="H99" s="205"/>
      <c r="I99" s="206"/>
      <c r="J99" s="134"/>
      <c r="K99" s="160"/>
      <c r="L99" s="216">
        <f t="shared" si="0"/>
        <v>1.4000000000000001</v>
      </c>
      <c r="M99" s="217">
        <v>0</v>
      </c>
      <c r="N99" s="183"/>
      <c r="O99" s="183"/>
      <c r="P99" s="184"/>
      <c r="Q99" s="185"/>
      <c r="R99" s="185"/>
      <c r="S99" s="89"/>
      <c r="T99" s="89"/>
      <c r="U99" s="89"/>
      <c r="V99" s="89"/>
      <c r="W99" s="89"/>
      <c r="X99" s="89"/>
      <c r="Y99" s="89"/>
      <c r="Z99" s="89"/>
      <c r="AA99" s="89"/>
      <c r="AB99" s="89"/>
      <c r="AC99" s="89"/>
      <c r="AD99" s="89"/>
      <c r="AE99" s="89"/>
      <c r="AF99" s="89"/>
      <c r="AG99" s="89"/>
      <c r="AH99" s="89"/>
      <c r="AI99" s="89"/>
      <c r="AJ99" s="89"/>
      <c r="AK99" s="89"/>
      <c r="AL99" s="89"/>
      <c r="AM99" s="89"/>
      <c r="AN99" s="89"/>
      <c r="AO99" s="89"/>
    </row>
    <row r="100" spans="1:41">
      <c r="A100" s="89"/>
      <c r="B100" s="89"/>
      <c r="C100" s="89"/>
      <c r="D100" s="89"/>
      <c r="E100" s="89"/>
      <c r="F100" s="89"/>
      <c r="G100" s="89"/>
      <c r="H100" s="207"/>
      <c r="I100" s="208"/>
      <c r="J100" s="134"/>
      <c r="K100" s="160"/>
      <c r="L100" s="216">
        <f t="shared" si="0"/>
        <v>1.5000000000000002</v>
      </c>
      <c r="M100" s="217">
        <v>0</v>
      </c>
      <c r="N100" s="183"/>
      <c r="O100" s="183"/>
      <c r="P100" s="184"/>
      <c r="Q100" s="185"/>
      <c r="R100" s="185"/>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row>
    <row r="101" spans="1:41">
      <c r="A101" s="89"/>
      <c r="B101" s="89"/>
      <c r="C101" s="89"/>
      <c r="D101" s="89"/>
      <c r="E101" s="89"/>
      <c r="F101" s="89"/>
      <c r="G101" s="89"/>
      <c r="H101" s="209"/>
      <c r="I101" s="209"/>
      <c r="J101" s="134"/>
      <c r="K101" s="160"/>
      <c r="L101" s="216">
        <f t="shared" si="0"/>
        <v>1.6000000000000003</v>
      </c>
      <c r="M101" s="217">
        <v>0</v>
      </c>
      <c r="N101" s="183"/>
      <c r="O101" s="183"/>
      <c r="P101" s="184"/>
      <c r="Q101" s="185"/>
      <c r="R101" s="185"/>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row>
    <row r="102" spans="1:41">
      <c r="A102" s="89"/>
      <c r="B102" s="89"/>
      <c r="C102" s="89"/>
      <c r="D102" s="89"/>
      <c r="E102" s="89"/>
      <c r="F102" s="89"/>
      <c r="G102" s="89"/>
      <c r="H102" s="210"/>
      <c r="I102" s="210"/>
      <c r="J102" s="134"/>
      <c r="K102" s="160"/>
      <c r="L102" s="216">
        <f t="shared" si="0"/>
        <v>1.7000000000000004</v>
      </c>
      <c r="M102" s="217">
        <v>0</v>
      </c>
      <c r="N102" s="183"/>
      <c r="O102" s="183"/>
      <c r="P102" s="184"/>
      <c r="Q102" s="185"/>
      <c r="R102" s="185"/>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row>
    <row r="103" spans="1:41">
      <c r="A103" s="89"/>
      <c r="B103" s="89"/>
      <c r="C103" s="89"/>
      <c r="D103" s="89"/>
      <c r="E103" s="89"/>
      <c r="F103" s="89"/>
      <c r="G103" s="89"/>
      <c r="H103" s="210"/>
      <c r="I103" s="210"/>
      <c r="J103" s="134"/>
      <c r="K103" s="160"/>
      <c r="L103" s="216">
        <f t="shared" si="0"/>
        <v>1.8000000000000005</v>
      </c>
      <c r="M103" s="217">
        <v>0</v>
      </c>
      <c r="N103" s="183"/>
      <c r="O103" s="183"/>
      <c r="P103" s="184"/>
      <c r="Q103" s="185"/>
      <c r="R103" s="185"/>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row>
    <row r="104" spans="1:41">
      <c r="A104" s="89"/>
      <c r="B104" s="89"/>
      <c r="C104" s="89"/>
      <c r="D104" s="89"/>
      <c r="E104" s="89"/>
      <c r="F104" s="89"/>
      <c r="G104" s="89"/>
      <c r="H104" s="89"/>
      <c r="I104" s="89"/>
      <c r="J104" s="89"/>
      <c r="K104" s="89"/>
      <c r="L104" s="216">
        <f t="shared" si="0"/>
        <v>1.9000000000000006</v>
      </c>
      <c r="M104" s="217">
        <v>0</v>
      </c>
      <c r="N104" s="183"/>
      <c r="O104" s="183"/>
      <c r="P104" s="184"/>
      <c r="Q104" s="185"/>
      <c r="R104" s="185"/>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row>
    <row r="105" spans="1:41">
      <c r="A105" s="89"/>
      <c r="B105" s="89"/>
      <c r="C105" s="89"/>
      <c r="D105" s="89"/>
      <c r="E105" s="89"/>
      <c r="F105" s="89"/>
      <c r="G105" s="89"/>
      <c r="H105" s="89"/>
      <c r="I105" s="89"/>
      <c r="J105" s="89"/>
      <c r="K105" s="89"/>
      <c r="L105" s="216">
        <f t="shared" si="0"/>
        <v>2.0000000000000004</v>
      </c>
      <c r="M105" s="217">
        <v>0</v>
      </c>
      <c r="N105" s="183"/>
      <c r="O105" s="183"/>
      <c r="P105" s="184"/>
      <c r="Q105" s="185"/>
      <c r="R105" s="185"/>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row>
    <row r="106" spans="1:41">
      <c r="A106" s="89"/>
      <c r="B106" s="89"/>
      <c r="C106" s="89"/>
      <c r="D106" s="89"/>
      <c r="E106" s="89"/>
      <c r="F106" s="89"/>
      <c r="G106" s="89"/>
      <c r="H106" s="89"/>
      <c r="I106" s="89"/>
      <c r="J106" s="89"/>
      <c r="K106" s="89"/>
      <c r="L106" s="216">
        <f t="shared" si="0"/>
        <v>2.1000000000000005</v>
      </c>
      <c r="M106" s="217">
        <v>0</v>
      </c>
      <c r="N106" s="183"/>
      <c r="O106" s="183"/>
      <c r="P106" s="184"/>
      <c r="Q106" s="185"/>
      <c r="R106" s="185"/>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row>
    <row r="107" spans="1:41">
      <c r="A107" s="89"/>
      <c r="B107" s="89"/>
      <c r="C107" s="89"/>
      <c r="D107" s="89"/>
      <c r="E107" s="89"/>
      <c r="F107" s="89"/>
      <c r="G107" s="89"/>
      <c r="H107" s="89"/>
      <c r="I107" s="89"/>
      <c r="J107" s="89"/>
      <c r="K107" s="89"/>
      <c r="L107" s="216">
        <f t="shared" si="0"/>
        <v>2.2000000000000006</v>
      </c>
      <c r="M107" s="217">
        <v>0</v>
      </c>
      <c r="N107" s="183"/>
      <c r="O107" s="183"/>
      <c r="P107" s="184"/>
      <c r="Q107" s="185"/>
      <c r="R107" s="185"/>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row>
    <row r="108" spans="1:41">
      <c r="A108" s="89"/>
      <c r="B108" s="89"/>
      <c r="C108" s="89"/>
      <c r="D108" s="89"/>
      <c r="E108" s="89"/>
      <c r="F108" s="89"/>
      <c r="G108" s="89"/>
      <c r="H108" s="89"/>
      <c r="I108" s="89"/>
      <c r="J108" s="89"/>
      <c r="K108" s="89"/>
      <c r="L108" s="216">
        <f t="shared" si="0"/>
        <v>2.3000000000000007</v>
      </c>
      <c r="M108" s="217">
        <v>0.32100000000000001</v>
      </c>
      <c r="N108" s="183"/>
      <c r="O108" s="183"/>
      <c r="P108" s="184"/>
      <c r="Q108" s="185"/>
      <c r="R108" s="185"/>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row>
    <row r="109" spans="1:41">
      <c r="A109" s="89"/>
      <c r="B109" s="89"/>
      <c r="C109" s="89"/>
      <c r="D109" s="89"/>
      <c r="E109" s="89"/>
      <c r="F109" s="89"/>
      <c r="G109" s="89"/>
      <c r="H109" s="89"/>
      <c r="I109" s="89"/>
      <c r="J109" s="89"/>
      <c r="K109" s="89"/>
      <c r="L109" s="216">
        <f t="shared" si="0"/>
        <v>2.4000000000000008</v>
      </c>
      <c r="M109" s="217">
        <v>0.216</v>
      </c>
      <c r="N109" s="183"/>
      <c r="O109" s="183"/>
      <c r="P109" s="184"/>
      <c r="Q109" s="185"/>
      <c r="R109" s="185"/>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row>
    <row r="110" spans="1:41">
      <c r="A110" s="89"/>
      <c r="B110" s="89"/>
      <c r="C110" s="89"/>
      <c r="D110" s="89"/>
      <c r="E110" s="89"/>
      <c r="F110" s="89"/>
      <c r="G110" s="89"/>
      <c r="H110" s="89"/>
      <c r="I110" s="89"/>
      <c r="J110" s="89"/>
      <c r="K110" s="89"/>
      <c r="L110" s="216">
        <f t="shared" si="0"/>
        <v>2.5000000000000009</v>
      </c>
      <c r="M110" s="217">
        <v>0.15890000000000001</v>
      </c>
      <c r="N110" s="183"/>
      <c r="O110" s="183"/>
      <c r="P110" s="184"/>
      <c r="Q110" s="185"/>
      <c r="R110" s="185"/>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row>
    <row r="111" spans="1:41">
      <c r="A111" s="89"/>
      <c r="B111" s="89"/>
      <c r="C111" s="89"/>
      <c r="D111" s="89"/>
      <c r="E111" s="89"/>
      <c r="F111" s="89"/>
      <c r="G111" s="89"/>
      <c r="H111" s="89"/>
      <c r="I111" s="89"/>
      <c r="J111" s="89"/>
      <c r="K111" s="89"/>
      <c r="L111" s="216">
        <f t="shared" si="0"/>
        <v>2.600000000000001</v>
      </c>
      <c r="M111" s="217">
        <v>0.13400000000000001</v>
      </c>
      <c r="N111" s="183"/>
      <c r="O111" s="183"/>
      <c r="P111" s="184"/>
      <c r="Q111" s="185"/>
      <c r="R111" s="185"/>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row>
    <row r="112" spans="1:41">
      <c r="A112" s="89"/>
      <c r="B112" s="89"/>
      <c r="C112" s="89"/>
      <c r="D112" s="89"/>
      <c r="E112" s="89"/>
      <c r="F112" s="89"/>
      <c r="G112" s="89"/>
      <c r="H112" s="89"/>
      <c r="I112" s="89"/>
      <c r="J112" s="89"/>
      <c r="K112" s="89"/>
      <c r="L112" s="216">
        <f t="shared" si="0"/>
        <v>2.7000000000000011</v>
      </c>
      <c r="M112" s="217">
        <v>0.17</v>
      </c>
      <c r="N112" s="183"/>
      <c r="O112" s="183"/>
      <c r="P112" s="184"/>
      <c r="Q112" s="185"/>
      <c r="R112" s="185"/>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row>
    <row r="113" spans="1:41">
      <c r="A113" s="89"/>
      <c r="B113" s="89"/>
      <c r="C113" s="89"/>
      <c r="D113" s="89"/>
      <c r="E113" s="89"/>
      <c r="F113" s="89"/>
      <c r="G113" s="89"/>
      <c r="H113" s="89"/>
      <c r="I113" s="89"/>
      <c r="J113" s="89"/>
      <c r="K113" s="89"/>
      <c r="L113" s="216">
        <f t="shared" si="0"/>
        <v>2.8000000000000012</v>
      </c>
      <c r="M113" s="217">
        <v>0</v>
      </c>
      <c r="N113" s="183"/>
      <c r="O113" s="183"/>
      <c r="P113" s="184"/>
      <c r="Q113" s="185"/>
      <c r="R113" s="185"/>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row>
    <row r="114" spans="1:41">
      <c r="A114" s="89"/>
      <c r="B114" s="89"/>
      <c r="C114" s="89"/>
      <c r="D114" s="89"/>
      <c r="E114" s="89"/>
      <c r="F114" s="89"/>
      <c r="G114" s="89"/>
      <c r="H114" s="89"/>
      <c r="I114" s="89"/>
      <c r="J114" s="89"/>
      <c r="K114" s="89"/>
      <c r="L114" s="216">
        <f t="shared" si="0"/>
        <v>2.9000000000000012</v>
      </c>
      <c r="M114" s="217">
        <v>0</v>
      </c>
      <c r="N114" s="183"/>
      <c r="O114" s="183"/>
      <c r="P114" s="184"/>
      <c r="Q114" s="185"/>
      <c r="R114" s="185"/>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row>
    <row r="115" spans="1:41">
      <c r="A115" s="89"/>
      <c r="B115" s="89"/>
      <c r="C115" s="89"/>
      <c r="D115" s="89"/>
      <c r="E115" s="89"/>
      <c r="F115" s="89"/>
      <c r="G115" s="89"/>
      <c r="H115" s="89"/>
      <c r="I115" s="89"/>
      <c r="J115" s="89"/>
      <c r="K115" s="89"/>
      <c r="L115" s="216">
        <f t="shared" si="0"/>
        <v>3.0000000000000013</v>
      </c>
      <c r="M115" s="217">
        <v>0</v>
      </c>
      <c r="N115" s="183"/>
      <c r="O115" s="183"/>
      <c r="P115" s="184"/>
      <c r="Q115" s="185"/>
      <c r="R115" s="185"/>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row>
    <row r="116" spans="1:41">
      <c r="A116" s="89"/>
      <c r="B116" s="89"/>
      <c r="C116" s="89"/>
      <c r="D116" s="89"/>
      <c r="E116" s="89"/>
      <c r="F116" s="89"/>
      <c r="G116" s="89"/>
      <c r="H116" s="89"/>
      <c r="I116" s="89"/>
      <c r="J116" s="89"/>
      <c r="K116" s="89"/>
      <c r="L116" s="216">
        <f t="shared" si="0"/>
        <v>3.1000000000000014</v>
      </c>
      <c r="M116" s="217">
        <v>0</v>
      </c>
      <c r="N116" s="183"/>
      <c r="O116" s="183"/>
      <c r="P116" s="184"/>
      <c r="Q116" s="185"/>
      <c r="R116" s="185"/>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row>
    <row r="117" spans="1:41">
      <c r="A117" s="89"/>
      <c r="B117" s="89"/>
      <c r="C117" s="89"/>
      <c r="D117" s="89"/>
      <c r="E117" s="89"/>
      <c r="F117" s="89"/>
      <c r="G117" s="89"/>
      <c r="H117" s="89"/>
      <c r="I117" s="89"/>
      <c r="J117" s="89"/>
      <c r="K117" s="89"/>
      <c r="L117" s="216">
        <f t="shared" si="0"/>
        <v>3.2000000000000015</v>
      </c>
      <c r="M117" s="217">
        <v>0</v>
      </c>
      <c r="N117" s="183"/>
      <c r="O117" s="183"/>
      <c r="P117" s="184"/>
      <c r="Q117" s="185"/>
      <c r="R117" s="185"/>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row>
    <row r="118" spans="1:41">
      <c r="A118" s="89"/>
      <c r="B118" s="89"/>
      <c r="C118" s="89"/>
      <c r="D118" s="89"/>
      <c r="E118" s="89"/>
      <c r="F118" s="89"/>
      <c r="G118" s="89"/>
      <c r="H118" s="89"/>
      <c r="I118" s="89"/>
      <c r="J118" s="89"/>
      <c r="K118" s="89"/>
      <c r="L118" s="216">
        <f t="shared" si="0"/>
        <v>3.3000000000000016</v>
      </c>
      <c r="M118" s="217">
        <v>0</v>
      </c>
      <c r="N118" s="183"/>
      <c r="O118" s="183"/>
      <c r="P118" s="184"/>
      <c r="Q118" s="185"/>
      <c r="R118" s="185"/>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row>
    <row r="119" spans="1:41">
      <c r="A119" s="89"/>
      <c r="B119" s="89"/>
      <c r="C119" s="89"/>
      <c r="D119" s="89"/>
      <c r="E119" s="89"/>
      <c r="F119" s="89"/>
      <c r="G119" s="89"/>
      <c r="H119" s="89"/>
      <c r="I119" s="89"/>
      <c r="J119" s="89"/>
      <c r="K119" s="89"/>
      <c r="L119" s="216">
        <f t="shared" si="0"/>
        <v>3.4000000000000017</v>
      </c>
      <c r="M119" s="217">
        <v>0</v>
      </c>
      <c r="N119" s="183"/>
      <c r="O119" s="183"/>
      <c r="P119" s="184"/>
      <c r="Q119" s="185"/>
      <c r="R119" s="185"/>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row>
    <row r="120" spans="1:41">
      <c r="A120" s="89"/>
      <c r="B120" s="89"/>
      <c r="C120" s="89"/>
      <c r="D120" s="89"/>
      <c r="E120" s="89"/>
      <c r="F120" s="89"/>
      <c r="G120" s="89"/>
      <c r="H120" s="89"/>
      <c r="I120" s="89"/>
      <c r="J120" s="89"/>
      <c r="K120" s="89"/>
      <c r="L120" s="216">
        <f t="shared" si="0"/>
        <v>3.5000000000000018</v>
      </c>
      <c r="M120" s="217">
        <v>0</v>
      </c>
      <c r="N120" s="183"/>
      <c r="O120" s="183"/>
      <c r="P120" s="184"/>
      <c r="Q120" s="185"/>
      <c r="R120" s="185"/>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row>
    <row r="121" spans="1:41">
      <c r="A121" s="89"/>
      <c r="B121" s="89"/>
      <c r="C121" s="89"/>
      <c r="D121" s="89"/>
      <c r="E121" s="89"/>
      <c r="F121" s="89"/>
      <c r="G121" s="89"/>
      <c r="H121" s="89"/>
      <c r="I121" s="89"/>
      <c r="J121" s="89"/>
      <c r="K121" s="89"/>
      <c r="L121" s="216">
        <f t="shared" si="0"/>
        <v>3.6000000000000019</v>
      </c>
      <c r="M121" s="217">
        <v>0</v>
      </c>
      <c r="N121" s="183"/>
      <c r="O121" s="183"/>
      <c r="P121" s="184"/>
      <c r="Q121" s="185"/>
      <c r="R121" s="185"/>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row>
    <row r="122" spans="1:41">
      <c r="A122" s="89"/>
      <c r="B122" s="89"/>
      <c r="C122" s="89"/>
      <c r="D122" s="89"/>
      <c r="E122" s="89"/>
      <c r="F122" s="89"/>
      <c r="G122" s="89"/>
      <c r="H122" s="89"/>
      <c r="I122" s="89"/>
      <c r="J122" s="89"/>
      <c r="K122" s="89"/>
      <c r="L122" s="216">
        <f t="shared" si="0"/>
        <v>3.700000000000002</v>
      </c>
      <c r="M122" s="217">
        <v>0</v>
      </c>
      <c r="N122" s="183"/>
      <c r="O122" s="183"/>
      <c r="P122" s="184"/>
      <c r="Q122" s="185"/>
      <c r="R122" s="185"/>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row>
    <row r="123" spans="1:41">
      <c r="A123" s="89"/>
      <c r="B123" s="89"/>
      <c r="C123" s="89"/>
      <c r="D123" s="89"/>
      <c r="E123" s="89"/>
      <c r="F123" s="89"/>
      <c r="G123" s="89"/>
      <c r="H123" s="89"/>
      <c r="I123" s="89"/>
      <c r="J123" s="89"/>
      <c r="K123" s="89"/>
      <c r="L123" s="216">
        <f t="shared" si="0"/>
        <v>3.800000000000002</v>
      </c>
      <c r="M123" s="217">
        <v>0</v>
      </c>
      <c r="N123" s="183"/>
      <c r="O123" s="183"/>
      <c r="P123" s="184"/>
      <c r="Q123" s="185"/>
      <c r="R123" s="185"/>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row>
    <row r="124" spans="1:41">
      <c r="A124" s="89"/>
      <c r="B124" s="89"/>
      <c r="C124" s="89"/>
      <c r="D124" s="89"/>
      <c r="E124" s="89"/>
      <c r="F124" s="89"/>
      <c r="G124" s="89"/>
      <c r="H124" s="89"/>
      <c r="I124" s="89"/>
      <c r="J124" s="89"/>
      <c r="K124" s="89"/>
      <c r="L124" s="216">
        <f t="shared" si="0"/>
        <v>3.9000000000000021</v>
      </c>
      <c r="M124" s="217">
        <v>0</v>
      </c>
      <c r="N124" s="183"/>
      <c r="O124" s="183"/>
      <c r="P124" s="184"/>
      <c r="Q124" s="185"/>
      <c r="R124" s="185"/>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row>
    <row r="125" spans="1:41">
      <c r="A125" s="89"/>
      <c r="B125" s="89"/>
      <c r="C125" s="89"/>
      <c r="D125" s="89"/>
      <c r="E125" s="89"/>
      <c r="F125" s="89"/>
      <c r="G125" s="89"/>
      <c r="H125" s="89"/>
      <c r="I125" s="89"/>
      <c r="J125" s="89"/>
      <c r="K125" s="89"/>
      <c r="L125" s="216">
        <f t="shared" si="0"/>
        <v>4.0000000000000018</v>
      </c>
      <c r="M125" s="217">
        <v>0</v>
      </c>
      <c r="N125" s="183"/>
      <c r="O125" s="183"/>
      <c r="P125" s="184"/>
      <c r="Q125" s="185"/>
      <c r="R125" s="185"/>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row>
    <row r="126" spans="1:41">
      <c r="A126" s="89"/>
      <c r="B126" s="89"/>
      <c r="C126" s="89"/>
      <c r="D126" s="89"/>
      <c r="E126" s="89"/>
      <c r="F126" s="89"/>
      <c r="G126" s="89"/>
      <c r="H126" s="89"/>
      <c r="I126" s="89"/>
      <c r="J126" s="89"/>
      <c r="K126" s="89"/>
      <c r="L126" s="216">
        <f t="shared" si="0"/>
        <v>4.1000000000000014</v>
      </c>
      <c r="M126" s="217">
        <v>0</v>
      </c>
      <c r="N126" s="183"/>
      <c r="O126" s="183"/>
      <c r="P126" s="184"/>
      <c r="Q126" s="185"/>
      <c r="R126" s="185"/>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row>
    <row r="127" spans="1:41">
      <c r="A127" s="89"/>
      <c r="B127" s="89"/>
      <c r="C127" s="89"/>
      <c r="D127" s="89"/>
      <c r="E127" s="89"/>
      <c r="F127" s="89"/>
      <c r="G127" s="89"/>
      <c r="H127" s="89"/>
      <c r="I127" s="89"/>
      <c r="J127" s="89"/>
      <c r="K127" s="89"/>
      <c r="L127" s="216">
        <f t="shared" si="0"/>
        <v>4.2000000000000011</v>
      </c>
      <c r="M127" s="217">
        <v>0</v>
      </c>
      <c r="N127" s="183"/>
      <c r="O127" s="183"/>
      <c r="P127" s="184"/>
      <c r="Q127" s="185"/>
      <c r="R127" s="185"/>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row>
    <row r="128" spans="1:41">
      <c r="A128" s="89"/>
      <c r="B128" s="89"/>
      <c r="C128" s="89"/>
      <c r="D128" s="89"/>
      <c r="E128" s="89"/>
      <c r="F128" s="89"/>
      <c r="G128" s="89"/>
      <c r="H128" s="89"/>
      <c r="I128" s="89"/>
      <c r="J128" s="89"/>
      <c r="K128" s="89"/>
      <c r="L128" s="216">
        <f t="shared" si="0"/>
        <v>4.3000000000000007</v>
      </c>
      <c r="M128" s="217">
        <v>0</v>
      </c>
      <c r="N128" s="183"/>
      <c r="O128" s="183"/>
      <c r="P128" s="184"/>
      <c r="Q128" s="185"/>
      <c r="R128" s="185"/>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row>
    <row r="129" spans="1:41">
      <c r="A129" s="89"/>
      <c r="B129" s="89"/>
      <c r="C129" s="89"/>
      <c r="D129" s="89"/>
      <c r="E129" s="89"/>
      <c r="F129" s="89"/>
      <c r="G129" s="89"/>
      <c r="H129" s="89"/>
      <c r="I129" s="89"/>
      <c r="J129" s="89"/>
      <c r="K129" s="89"/>
      <c r="L129" s="216">
        <f>L128+0.1</f>
        <v>4.4000000000000004</v>
      </c>
      <c r="M129" s="217">
        <v>0</v>
      </c>
      <c r="N129" s="183"/>
      <c r="O129" s="183"/>
      <c r="P129" s="184"/>
      <c r="Q129" s="185"/>
      <c r="R129" s="185"/>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row>
    <row r="130" spans="1:41">
      <c r="A130" s="89"/>
      <c r="B130" s="89"/>
      <c r="C130" s="89"/>
      <c r="D130" s="89"/>
      <c r="E130" s="89"/>
      <c r="F130" s="89"/>
      <c r="G130" s="89"/>
      <c r="H130" s="89"/>
      <c r="I130" s="89"/>
      <c r="J130" s="89"/>
      <c r="K130" s="89"/>
      <c r="L130" s="216">
        <f>L129+0.1</f>
        <v>4.5</v>
      </c>
      <c r="M130" s="217">
        <v>0</v>
      </c>
      <c r="N130" s="183"/>
      <c r="O130" s="183"/>
      <c r="P130" s="184"/>
      <c r="Q130" s="185"/>
      <c r="R130" s="185"/>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row>
    <row r="131" spans="1:41">
      <c r="A131" s="89"/>
      <c r="B131" s="89"/>
      <c r="C131" s="89"/>
      <c r="D131" s="89"/>
      <c r="E131" s="89"/>
      <c r="F131" s="89"/>
      <c r="G131" s="89"/>
      <c r="H131" s="89"/>
      <c r="I131" s="89"/>
      <c r="J131" s="89"/>
      <c r="K131" s="89"/>
      <c r="L131" s="216">
        <f t="shared" ref="L131:L136" si="1">L130+0.1</f>
        <v>4.5999999999999996</v>
      </c>
      <c r="M131" s="217">
        <v>0</v>
      </c>
      <c r="N131" s="183"/>
      <c r="O131" s="183"/>
      <c r="P131" s="184"/>
      <c r="Q131" s="185"/>
      <c r="R131" s="185"/>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row>
    <row r="132" spans="1:41">
      <c r="A132" s="89"/>
      <c r="B132" s="89"/>
      <c r="C132" s="89"/>
      <c r="D132" s="89"/>
      <c r="E132" s="89"/>
      <c r="F132" s="89"/>
      <c r="G132" s="89"/>
      <c r="H132" s="89"/>
      <c r="I132" s="89"/>
      <c r="J132" s="89"/>
      <c r="K132" s="89"/>
      <c r="L132" s="216">
        <f t="shared" si="1"/>
        <v>4.6999999999999993</v>
      </c>
      <c r="M132" s="217">
        <v>0</v>
      </c>
      <c r="N132" s="183"/>
      <c r="O132" s="183"/>
      <c r="P132" s="184"/>
      <c r="Q132" s="185"/>
      <c r="R132" s="185"/>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row>
    <row r="133" spans="1:41">
      <c r="A133" s="89"/>
      <c r="B133" s="89"/>
      <c r="C133" s="89"/>
      <c r="D133" s="89"/>
      <c r="E133" s="89"/>
      <c r="F133" s="89"/>
      <c r="G133" s="89"/>
      <c r="H133" s="89"/>
      <c r="I133" s="89"/>
      <c r="J133" s="89"/>
      <c r="K133" s="89"/>
      <c r="L133" s="216">
        <f t="shared" si="1"/>
        <v>4.7999999999999989</v>
      </c>
      <c r="M133" s="217">
        <v>0</v>
      </c>
      <c r="N133" s="183"/>
      <c r="O133" s="183"/>
      <c r="P133" s="184"/>
      <c r="Q133" s="185"/>
      <c r="R133" s="185"/>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row>
    <row r="134" spans="1:41">
      <c r="A134" s="89"/>
      <c r="B134" s="89"/>
      <c r="C134" s="89"/>
      <c r="D134" s="89"/>
      <c r="E134" s="89"/>
      <c r="F134" s="89"/>
      <c r="G134" s="89"/>
      <c r="H134" s="89"/>
      <c r="I134" s="89"/>
      <c r="J134" s="89"/>
      <c r="K134" s="89"/>
      <c r="L134" s="216">
        <f t="shared" si="1"/>
        <v>4.8999999999999986</v>
      </c>
      <c r="M134" s="217">
        <v>0</v>
      </c>
      <c r="N134" s="183"/>
      <c r="O134" s="183"/>
      <c r="P134" s="184"/>
      <c r="Q134" s="185"/>
      <c r="R134" s="185"/>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row>
    <row r="135" spans="1:41">
      <c r="A135" s="89"/>
      <c r="B135" s="89"/>
      <c r="C135" s="89"/>
      <c r="D135" s="89"/>
      <c r="E135" s="89"/>
      <c r="F135" s="89"/>
      <c r="G135" s="89"/>
      <c r="H135" s="89"/>
      <c r="I135" s="89"/>
      <c r="J135" s="89"/>
      <c r="K135" s="89"/>
      <c r="L135" s="216">
        <f t="shared" si="1"/>
        <v>4.9999999999999982</v>
      </c>
      <c r="M135" s="217">
        <v>0</v>
      </c>
      <c r="N135" s="183"/>
      <c r="O135" s="183"/>
      <c r="P135" s="184"/>
      <c r="Q135" s="185"/>
      <c r="R135" s="185"/>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row>
    <row r="136" spans="1:41">
      <c r="A136" s="89"/>
      <c r="B136" s="89"/>
      <c r="C136" s="89"/>
      <c r="D136" s="89"/>
      <c r="E136" s="89"/>
      <c r="F136" s="89"/>
      <c r="G136" s="89"/>
      <c r="H136" s="89"/>
      <c r="I136" s="89"/>
      <c r="J136" s="89"/>
      <c r="K136" s="89"/>
      <c r="L136" s="216">
        <f t="shared" si="1"/>
        <v>5.0999999999999979</v>
      </c>
      <c r="M136" s="217">
        <v>0</v>
      </c>
      <c r="N136" s="183"/>
      <c r="O136" s="183"/>
      <c r="P136" s="184"/>
      <c r="Q136" s="185"/>
      <c r="R136" s="185"/>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row>
    <row r="137" spans="1:41" ht="15" thickBot="1">
      <c r="A137" s="89"/>
      <c r="B137" s="89"/>
      <c r="C137" s="89"/>
      <c r="D137" s="89"/>
      <c r="E137" s="89"/>
      <c r="F137" s="89"/>
      <c r="G137" s="89"/>
      <c r="H137" s="89"/>
      <c r="I137" s="89"/>
      <c r="J137" s="89"/>
      <c r="K137" s="89"/>
      <c r="L137" s="211"/>
      <c r="M137" s="212">
        <f>'[1]5  Sites'!B63</f>
        <v>0</v>
      </c>
      <c r="N137" s="212"/>
      <c r="O137" s="212"/>
      <c r="P137" s="213"/>
      <c r="Q137" s="185"/>
      <c r="R137" s="185"/>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row>
    <row r="138" spans="1:41">
      <c r="A138" s="89"/>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row>
    <row r="139" spans="1:41">
      <c r="A139" s="89"/>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row>
  </sheetData>
  <mergeCells count="7">
    <mergeCell ref="A2:W2"/>
    <mergeCell ref="A3:W3"/>
    <mergeCell ref="C92:G92"/>
    <mergeCell ref="D23:N23"/>
    <mergeCell ref="D24:E24"/>
    <mergeCell ref="F24:N24"/>
    <mergeCell ref="C85:G85"/>
  </mergeCells>
  <hyperlinks>
    <hyperlink ref="A12" location="section_f_1" display="F.1"/>
    <hyperlink ref="A13" location="section_f_2" display="F.2"/>
    <hyperlink ref="A14" location="section_f_3" display="F.3"/>
  </hyperlink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9.9978637043366805E-2"/>
  </sheetPr>
  <dimension ref="B2:AV59"/>
  <sheetViews>
    <sheetView topLeftCell="A11" workbookViewId="0">
      <selection activeCell="L6" sqref="L6"/>
    </sheetView>
  </sheetViews>
  <sheetFormatPr baseColWidth="10" defaultColWidth="8.83203125" defaultRowHeight="14" x14ac:dyDescent="0"/>
  <cols>
    <col min="1" max="1" width="3.6640625" style="3" customWidth="1"/>
    <col min="2" max="2" width="16.33203125" style="3" customWidth="1"/>
    <col min="3" max="3" width="6.6640625" style="3" customWidth="1"/>
    <col min="4" max="24" width="5.5" style="3" customWidth="1"/>
    <col min="25" max="25" width="9.1640625" style="3" customWidth="1"/>
    <col min="26" max="26" width="16.33203125" style="3" customWidth="1"/>
    <col min="27" max="27" width="8.83203125" style="3"/>
    <col min="28" max="48" width="5.5" style="3" customWidth="1"/>
    <col min="49" max="16384" width="8.83203125" style="3"/>
  </cols>
  <sheetData>
    <row r="2" spans="2:48">
      <c r="B2" s="267" t="s">
        <v>158</v>
      </c>
      <c r="C2" s="267"/>
      <c r="D2" s="267"/>
      <c r="E2" s="267"/>
      <c r="F2" s="267"/>
      <c r="G2" s="267"/>
      <c r="H2" s="267"/>
      <c r="I2" s="267"/>
      <c r="J2" s="267"/>
      <c r="K2" s="267"/>
      <c r="L2" s="267"/>
      <c r="M2" s="267"/>
      <c r="N2" s="267"/>
      <c r="O2" s="267"/>
      <c r="P2" s="267"/>
      <c r="Q2" s="267"/>
      <c r="R2" s="267"/>
      <c r="S2" s="267"/>
      <c r="T2" s="267"/>
      <c r="U2" s="267"/>
      <c r="V2" s="267"/>
      <c r="W2" s="267"/>
      <c r="X2" s="267"/>
    </row>
    <row r="3" spans="2:48">
      <c r="B3" s="268" t="s">
        <v>159</v>
      </c>
      <c r="C3" s="268"/>
      <c r="D3" s="268"/>
      <c r="E3" s="268"/>
      <c r="F3" s="268"/>
      <c r="G3" s="268"/>
      <c r="H3" s="268"/>
      <c r="I3" s="268"/>
      <c r="J3" s="268"/>
      <c r="K3" s="268"/>
      <c r="L3" s="268"/>
      <c r="M3" s="268"/>
      <c r="N3" s="268"/>
      <c r="O3" s="268"/>
      <c r="P3" s="268"/>
      <c r="Q3" s="268"/>
      <c r="R3" s="268"/>
      <c r="S3" s="268"/>
      <c r="T3" s="268"/>
      <c r="U3" s="268"/>
      <c r="V3" s="268"/>
      <c r="W3" s="268"/>
      <c r="X3" s="268"/>
    </row>
    <row r="5" spans="2:48">
      <c r="B5" s="50" t="s">
        <v>144</v>
      </c>
    </row>
    <row r="6" spans="2:48">
      <c r="B6" s="3" t="s">
        <v>145</v>
      </c>
      <c r="C6" s="3">
        <v>70</v>
      </c>
      <c r="D6" s="3" t="s">
        <v>146</v>
      </c>
    </row>
    <row r="7" spans="2:48">
      <c r="B7" s="3" t="s">
        <v>147</v>
      </c>
      <c r="C7" s="51">
        <v>5000</v>
      </c>
      <c r="D7" s="3" t="s">
        <v>146</v>
      </c>
      <c r="P7" s="30"/>
    </row>
    <row r="8" spans="2:48">
      <c r="B8" s="3" t="s">
        <v>149</v>
      </c>
      <c r="C8" s="3" t="s">
        <v>150</v>
      </c>
      <c r="E8" s="3" t="s">
        <v>151</v>
      </c>
    </row>
    <row r="9" spans="2:48" ht="15" thickBot="1"/>
    <row r="10" spans="2:48" ht="15.75" customHeight="1" thickBot="1">
      <c r="B10" s="275" t="s">
        <v>169</v>
      </c>
      <c r="C10" s="276"/>
      <c r="D10" s="272" t="s">
        <v>152</v>
      </c>
      <c r="E10" s="273"/>
      <c r="F10" s="273"/>
      <c r="G10" s="273"/>
      <c r="H10" s="273"/>
      <c r="I10" s="273"/>
      <c r="J10" s="273"/>
      <c r="K10" s="273"/>
      <c r="L10" s="273"/>
      <c r="M10" s="273"/>
      <c r="N10" s="273"/>
      <c r="O10" s="273"/>
      <c r="P10" s="273"/>
      <c r="Q10" s="273"/>
      <c r="R10" s="273"/>
      <c r="S10" s="273"/>
      <c r="T10" s="273"/>
      <c r="U10" s="273"/>
      <c r="V10" s="273"/>
      <c r="W10" s="273"/>
      <c r="X10" s="274"/>
      <c r="Z10" s="275" t="s">
        <v>156</v>
      </c>
      <c r="AA10" s="276"/>
      <c r="AB10" s="272" t="s">
        <v>152</v>
      </c>
      <c r="AC10" s="273"/>
      <c r="AD10" s="273"/>
      <c r="AE10" s="273"/>
      <c r="AF10" s="273"/>
      <c r="AG10" s="273"/>
      <c r="AH10" s="273"/>
      <c r="AI10" s="273"/>
      <c r="AJ10" s="273"/>
      <c r="AK10" s="273"/>
      <c r="AL10" s="273"/>
      <c r="AM10" s="273"/>
      <c r="AN10" s="273"/>
      <c r="AO10" s="273"/>
      <c r="AP10" s="273"/>
      <c r="AQ10" s="273"/>
      <c r="AR10" s="273"/>
      <c r="AS10" s="273"/>
      <c r="AT10" s="273"/>
      <c r="AU10" s="273"/>
      <c r="AV10" s="274"/>
    </row>
    <row r="11" spans="2:48" ht="15" thickBot="1">
      <c r="B11" s="277"/>
      <c r="C11" s="278"/>
      <c r="D11" s="53">
        <v>0.5</v>
      </c>
      <c r="E11" s="54">
        <f>D11+1</f>
        <v>1.5</v>
      </c>
      <c r="F11" s="54">
        <f t="shared" ref="F11:X11" si="0">E11+1</f>
        <v>2.5</v>
      </c>
      <c r="G11" s="54">
        <f t="shared" si="0"/>
        <v>3.5</v>
      </c>
      <c r="H11" s="54">
        <f t="shared" si="0"/>
        <v>4.5</v>
      </c>
      <c r="I11" s="54">
        <f t="shared" si="0"/>
        <v>5.5</v>
      </c>
      <c r="J11" s="54">
        <f t="shared" si="0"/>
        <v>6.5</v>
      </c>
      <c r="K11" s="54">
        <f t="shared" si="0"/>
        <v>7.5</v>
      </c>
      <c r="L11" s="54">
        <f t="shared" si="0"/>
        <v>8.5</v>
      </c>
      <c r="M11" s="54">
        <f t="shared" si="0"/>
        <v>9.5</v>
      </c>
      <c r="N11" s="54">
        <f t="shared" si="0"/>
        <v>10.5</v>
      </c>
      <c r="O11" s="54">
        <f t="shared" si="0"/>
        <v>11.5</v>
      </c>
      <c r="P11" s="54">
        <f t="shared" si="0"/>
        <v>12.5</v>
      </c>
      <c r="Q11" s="54">
        <f t="shared" si="0"/>
        <v>13.5</v>
      </c>
      <c r="R11" s="54">
        <f t="shared" si="0"/>
        <v>14.5</v>
      </c>
      <c r="S11" s="54">
        <f t="shared" si="0"/>
        <v>15.5</v>
      </c>
      <c r="T11" s="54">
        <f t="shared" si="0"/>
        <v>16.5</v>
      </c>
      <c r="U11" s="54">
        <f t="shared" si="0"/>
        <v>17.5</v>
      </c>
      <c r="V11" s="54">
        <f t="shared" si="0"/>
        <v>18.5</v>
      </c>
      <c r="W11" s="54">
        <f t="shared" si="0"/>
        <v>19.5</v>
      </c>
      <c r="X11" s="55">
        <f t="shared" si="0"/>
        <v>20.5</v>
      </c>
      <c r="Z11" s="277"/>
      <c r="AA11" s="278"/>
      <c r="AB11" s="53">
        <v>0.5</v>
      </c>
      <c r="AC11" s="54">
        <f>AB11+1</f>
        <v>1.5</v>
      </c>
      <c r="AD11" s="54">
        <f t="shared" ref="AD11" si="1">AC11+1</f>
        <v>2.5</v>
      </c>
      <c r="AE11" s="54">
        <f t="shared" ref="AE11" si="2">AD11+1</f>
        <v>3.5</v>
      </c>
      <c r="AF11" s="54">
        <f t="shared" ref="AF11" si="3">AE11+1</f>
        <v>4.5</v>
      </c>
      <c r="AG11" s="54">
        <f t="shared" ref="AG11" si="4">AF11+1</f>
        <v>5.5</v>
      </c>
      <c r="AH11" s="54">
        <f t="shared" ref="AH11" si="5">AG11+1</f>
        <v>6.5</v>
      </c>
      <c r="AI11" s="54">
        <f t="shared" ref="AI11" si="6">AH11+1</f>
        <v>7.5</v>
      </c>
      <c r="AJ11" s="54">
        <f t="shared" ref="AJ11" si="7">AI11+1</f>
        <v>8.5</v>
      </c>
      <c r="AK11" s="54">
        <f t="shared" ref="AK11" si="8">AJ11+1</f>
        <v>9.5</v>
      </c>
      <c r="AL11" s="54">
        <f t="shared" ref="AL11" si="9">AK11+1</f>
        <v>10.5</v>
      </c>
      <c r="AM11" s="54">
        <f t="shared" ref="AM11" si="10">AL11+1</f>
        <v>11.5</v>
      </c>
      <c r="AN11" s="54">
        <f t="shared" ref="AN11" si="11">AM11+1</f>
        <v>12.5</v>
      </c>
      <c r="AO11" s="54">
        <f t="shared" ref="AO11" si="12">AN11+1</f>
        <v>13.5</v>
      </c>
      <c r="AP11" s="54">
        <f t="shared" ref="AP11" si="13">AO11+1</f>
        <v>14.5</v>
      </c>
      <c r="AQ11" s="54">
        <f t="shared" ref="AQ11" si="14">AP11+1</f>
        <v>15.5</v>
      </c>
      <c r="AR11" s="54">
        <f t="shared" ref="AR11" si="15">AQ11+1</f>
        <v>16.5</v>
      </c>
      <c r="AS11" s="54">
        <f t="shared" ref="AS11" si="16">AR11+1</f>
        <v>17.5</v>
      </c>
      <c r="AT11" s="54">
        <f t="shared" ref="AT11" si="17">AS11+1</f>
        <v>18.5</v>
      </c>
      <c r="AU11" s="54">
        <f t="shared" ref="AU11" si="18">AT11+1</f>
        <v>19.5</v>
      </c>
      <c r="AV11" s="55">
        <f t="shared" ref="AV11" si="19">AU11+1</f>
        <v>20.5</v>
      </c>
    </row>
    <row r="12" spans="2:48" ht="15" customHeight="1">
      <c r="B12" s="269" t="s">
        <v>153</v>
      </c>
      <c r="C12" s="56">
        <v>0.25</v>
      </c>
      <c r="D12" s="57"/>
      <c r="E12" s="58"/>
      <c r="F12" s="58"/>
      <c r="G12" s="58"/>
      <c r="H12" s="59"/>
      <c r="I12" s="59"/>
      <c r="J12" s="59"/>
      <c r="K12" s="59">
        <v>1.9579944915088299E-2</v>
      </c>
      <c r="L12" s="59">
        <v>3.3938571186153101E-2</v>
      </c>
      <c r="M12" s="59"/>
      <c r="N12" s="59"/>
      <c r="O12" s="59"/>
      <c r="P12" s="59"/>
      <c r="Q12" s="59"/>
      <c r="R12" s="59"/>
      <c r="S12" s="59"/>
      <c r="T12" s="59"/>
      <c r="U12" s="59"/>
      <c r="V12" s="59"/>
      <c r="W12" s="59"/>
      <c r="X12" s="60"/>
      <c r="Z12" s="269" t="s">
        <v>153</v>
      </c>
      <c r="AA12" s="56">
        <v>0.25</v>
      </c>
      <c r="AB12" s="57"/>
      <c r="AC12" s="58"/>
      <c r="AD12" s="58"/>
      <c r="AE12" s="58"/>
      <c r="AF12" s="59"/>
      <c r="AG12" s="59"/>
      <c r="AH12" s="59"/>
      <c r="AI12" s="59"/>
      <c r="AJ12" s="59"/>
      <c r="AK12" s="59"/>
      <c r="AL12" s="59"/>
      <c r="AM12" s="59"/>
      <c r="AN12" s="59"/>
      <c r="AO12" s="59"/>
      <c r="AP12" s="59"/>
      <c r="AQ12" s="59"/>
      <c r="AR12" s="59"/>
      <c r="AS12" s="59"/>
      <c r="AT12" s="59"/>
      <c r="AU12" s="59"/>
      <c r="AV12" s="60"/>
    </row>
    <row r="13" spans="2:48">
      <c r="B13" s="270"/>
      <c r="C13" s="61">
        <f>C12+0.5</f>
        <v>0.75</v>
      </c>
      <c r="D13" s="62"/>
      <c r="E13" s="63"/>
      <c r="F13" s="63"/>
      <c r="G13" s="63"/>
      <c r="H13" s="64">
        <v>1.9579944915088299E-2</v>
      </c>
      <c r="I13" s="64">
        <v>0.46469735931809603</v>
      </c>
      <c r="J13" s="64">
        <v>1.4867704838857101</v>
      </c>
      <c r="K13" s="64">
        <v>2.68114712370609</v>
      </c>
      <c r="L13" s="64">
        <v>1.9057813050686001</v>
      </c>
      <c r="M13" s="64">
        <v>1.1043088932109799</v>
      </c>
      <c r="N13" s="64">
        <v>0.53387983135140804</v>
      </c>
      <c r="O13" s="64">
        <v>0.17099818559177099</v>
      </c>
      <c r="P13" s="64">
        <v>1.5663955932070601E-2</v>
      </c>
      <c r="Q13" s="64"/>
      <c r="R13" s="64"/>
      <c r="S13" s="64"/>
      <c r="T13" s="64"/>
      <c r="U13" s="64"/>
      <c r="V13" s="64"/>
      <c r="W13" s="64"/>
      <c r="X13" s="65"/>
      <c r="Z13" s="270"/>
      <c r="AA13" s="61">
        <f>AA12+0.5</f>
        <v>0.75</v>
      </c>
      <c r="AB13" s="62"/>
      <c r="AC13" s="63"/>
      <c r="AD13" s="63"/>
      <c r="AE13" s="63"/>
      <c r="AF13" s="64"/>
      <c r="AG13" s="64"/>
      <c r="AH13" s="64"/>
      <c r="AI13" s="64"/>
      <c r="AJ13" s="64"/>
      <c r="AK13" s="64"/>
      <c r="AL13" s="64"/>
      <c r="AM13" s="64"/>
      <c r="AN13" s="64"/>
      <c r="AO13" s="64"/>
      <c r="AP13" s="64"/>
      <c r="AQ13" s="64"/>
      <c r="AR13" s="64"/>
      <c r="AS13" s="64"/>
      <c r="AT13" s="64"/>
      <c r="AU13" s="64"/>
      <c r="AV13" s="65"/>
    </row>
    <row r="14" spans="2:48">
      <c r="B14" s="270"/>
      <c r="C14" s="61">
        <f t="shared" ref="C14:C31" si="20">C13+0.5</f>
        <v>1.25</v>
      </c>
      <c r="D14" s="62"/>
      <c r="E14" s="63"/>
      <c r="F14" s="63"/>
      <c r="G14" s="63"/>
      <c r="H14" s="64">
        <v>1.30532966100589E-2</v>
      </c>
      <c r="I14" s="64">
        <v>0.58870367711365501</v>
      </c>
      <c r="J14" s="64">
        <v>4.1065671135245196</v>
      </c>
      <c r="K14" s="64">
        <v>5.5580936965630698</v>
      </c>
      <c r="L14" s="64">
        <v>4.4785860669112001</v>
      </c>
      <c r="M14" s="64">
        <v>2.7359709694683398</v>
      </c>
      <c r="N14" s="64">
        <v>1.27661240846376</v>
      </c>
      <c r="O14" s="64">
        <v>0.67355010507903801</v>
      </c>
      <c r="P14" s="64">
        <v>0.32763774491247799</v>
      </c>
      <c r="Q14" s="64">
        <v>6.7877142372306104E-2</v>
      </c>
      <c r="R14" s="64">
        <v>1.8274615254082398E-2</v>
      </c>
      <c r="S14" s="64">
        <v>1.6969285593076502E-2</v>
      </c>
      <c r="T14" s="64"/>
      <c r="U14" s="64"/>
      <c r="V14" s="64"/>
      <c r="W14" s="64"/>
      <c r="X14" s="65"/>
      <c r="Z14" s="270"/>
      <c r="AA14" s="61">
        <f t="shared" ref="AA14:AA31" si="21">AA13+0.5</f>
        <v>1.25</v>
      </c>
      <c r="AB14" s="62"/>
      <c r="AC14" s="63"/>
      <c r="AD14" s="63"/>
      <c r="AE14" s="63"/>
      <c r="AF14" s="64"/>
      <c r="AG14" s="64"/>
      <c r="AH14" s="64"/>
      <c r="AI14" s="64"/>
      <c r="AJ14" s="64"/>
      <c r="AK14" s="64"/>
      <c r="AL14" s="64"/>
      <c r="AM14" s="64"/>
      <c r="AN14" s="64"/>
      <c r="AO14" s="64"/>
      <c r="AP14" s="64"/>
      <c r="AQ14" s="64"/>
      <c r="AR14" s="64"/>
      <c r="AS14" s="64"/>
      <c r="AT14" s="64"/>
      <c r="AU14" s="64"/>
      <c r="AV14" s="65"/>
    </row>
    <row r="15" spans="2:48">
      <c r="B15" s="270"/>
      <c r="C15" s="61">
        <f t="shared" si="20"/>
        <v>1.75</v>
      </c>
      <c r="D15" s="62"/>
      <c r="E15" s="63"/>
      <c r="F15" s="63"/>
      <c r="G15" s="63"/>
      <c r="H15" s="64"/>
      <c r="I15" s="64">
        <v>0.11878499915153599</v>
      </c>
      <c r="J15" s="64">
        <v>3.26985080081975</v>
      </c>
      <c r="K15" s="64">
        <v>5.1403882050411802</v>
      </c>
      <c r="L15" s="64">
        <v>4.6247829889438599</v>
      </c>
      <c r="M15" s="64">
        <v>3.9264316203057099</v>
      </c>
      <c r="N15" s="64">
        <v>2.1081074025245101</v>
      </c>
      <c r="O15" s="64">
        <v>1.2361471889725799</v>
      </c>
      <c r="P15" s="64">
        <v>0.76231252202743804</v>
      </c>
      <c r="Q15" s="64">
        <v>0.30936312965839502</v>
      </c>
      <c r="R15" s="64">
        <v>9.6594394914435694E-2</v>
      </c>
      <c r="S15" s="64">
        <v>2.87172525421295E-2</v>
      </c>
      <c r="T15" s="64"/>
      <c r="U15" s="64"/>
      <c r="V15" s="64"/>
      <c r="W15" s="64"/>
      <c r="X15" s="65"/>
      <c r="Z15" s="270"/>
      <c r="AA15" s="61">
        <f t="shared" si="21"/>
        <v>1.75</v>
      </c>
      <c r="AB15" s="62"/>
      <c r="AC15" s="63"/>
      <c r="AD15" s="63"/>
      <c r="AE15" s="63"/>
      <c r="AF15" s="64"/>
      <c r="AG15" s="64"/>
      <c r="AH15" s="64"/>
      <c r="AI15" s="64"/>
      <c r="AJ15" s="64"/>
      <c r="AK15" s="64"/>
      <c r="AL15" s="64"/>
      <c r="AM15" s="64"/>
      <c r="AN15" s="64"/>
      <c r="AO15" s="64"/>
      <c r="AP15" s="64"/>
      <c r="AQ15" s="64"/>
      <c r="AR15" s="64"/>
      <c r="AS15" s="64"/>
      <c r="AT15" s="64"/>
      <c r="AU15" s="64"/>
      <c r="AV15" s="65"/>
    </row>
    <row r="16" spans="2:48">
      <c r="B16" s="270"/>
      <c r="C16" s="61">
        <f t="shared" si="20"/>
        <v>2.25</v>
      </c>
      <c r="D16" s="62"/>
      <c r="E16" s="63"/>
      <c r="F16" s="63"/>
      <c r="G16" s="63"/>
      <c r="H16" s="64"/>
      <c r="I16" s="64"/>
      <c r="J16" s="64">
        <v>0.91895208134814499</v>
      </c>
      <c r="K16" s="64">
        <v>5.2500358965656799</v>
      </c>
      <c r="L16" s="64">
        <v>3.67580832539258</v>
      </c>
      <c r="M16" s="64">
        <v>4.1392003550496703</v>
      </c>
      <c r="N16" s="64">
        <v>2.8651986059079202</v>
      </c>
      <c r="O16" s="64">
        <v>1.31055097964991</v>
      </c>
      <c r="P16" s="64">
        <v>0.843242961009803</v>
      </c>
      <c r="Q16" s="64">
        <v>0.422926810165907</v>
      </c>
      <c r="R16" s="64">
        <v>0.198410108472895</v>
      </c>
      <c r="S16" s="64">
        <v>7.5709120338341401E-2</v>
      </c>
      <c r="T16" s="64">
        <v>1.9579944915088299E-2</v>
      </c>
      <c r="U16" s="64"/>
      <c r="V16" s="64"/>
      <c r="W16" s="64"/>
      <c r="X16" s="65"/>
      <c r="Z16" s="270"/>
      <c r="AA16" s="61">
        <f t="shared" si="21"/>
        <v>2.25</v>
      </c>
      <c r="AB16" s="62"/>
      <c r="AC16" s="63"/>
      <c r="AD16" s="63"/>
      <c r="AE16" s="63"/>
      <c r="AF16" s="64"/>
      <c r="AG16" s="64"/>
      <c r="AH16" s="64"/>
      <c r="AI16" s="64"/>
      <c r="AJ16" s="64"/>
      <c r="AK16" s="64"/>
      <c r="AL16" s="64"/>
      <c r="AM16" s="64"/>
      <c r="AN16" s="64"/>
      <c r="AO16" s="64"/>
      <c r="AP16" s="64"/>
      <c r="AQ16" s="64"/>
      <c r="AR16" s="64"/>
      <c r="AS16" s="64"/>
      <c r="AT16" s="64"/>
      <c r="AU16" s="64"/>
      <c r="AV16" s="65"/>
    </row>
    <row r="17" spans="2:48">
      <c r="B17" s="270"/>
      <c r="C17" s="61">
        <f t="shared" si="20"/>
        <v>2.75</v>
      </c>
      <c r="D17" s="62"/>
      <c r="E17" s="63"/>
      <c r="F17" s="63"/>
      <c r="G17" s="63"/>
      <c r="H17" s="64"/>
      <c r="I17" s="64"/>
      <c r="J17" s="64">
        <v>0.13705961440561801</v>
      </c>
      <c r="K17" s="64">
        <v>2.4279131694709499</v>
      </c>
      <c r="L17" s="64">
        <v>2.5963006957407102</v>
      </c>
      <c r="M17" s="64">
        <v>2.81820673811171</v>
      </c>
      <c r="N17" s="64">
        <v>2.8469239906538402</v>
      </c>
      <c r="O17" s="64">
        <v>1.5663955932070599</v>
      </c>
      <c r="P17" s="64">
        <v>0.796251093213591</v>
      </c>
      <c r="Q17" s="64">
        <v>0.31719510762443098</v>
      </c>
      <c r="R17" s="64">
        <v>0.144891592371653</v>
      </c>
      <c r="S17" s="64">
        <v>5.6129175423253103E-2</v>
      </c>
      <c r="T17" s="64">
        <v>1.8274615254082398E-2</v>
      </c>
      <c r="U17" s="64"/>
      <c r="V17" s="64"/>
      <c r="W17" s="64"/>
      <c r="X17" s="65"/>
      <c r="Z17" s="270"/>
      <c r="AA17" s="61">
        <f t="shared" si="21"/>
        <v>2.75</v>
      </c>
      <c r="AB17" s="62"/>
      <c r="AC17" s="63"/>
      <c r="AD17" s="63"/>
      <c r="AE17" s="63"/>
      <c r="AF17" s="64"/>
      <c r="AG17" s="64"/>
      <c r="AH17" s="64"/>
      <c r="AI17" s="64"/>
      <c r="AJ17" s="64"/>
      <c r="AK17" s="64"/>
      <c r="AL17" s="64"/>
      <c r="AM17" s="64"/>
      <c r="AN17" s="64"/>
      <c r="AO17" s="64"/>
      <c r="AP17" s="64"/>
      <c r="AQ17" s="64"/>
      <c r="AR17" s="64"/>
      <c r="AS17" s="64"/>
      <c r="AT17" s="64"/>
      <c r="AU17" s="64"/>
      <c r="AV17" s="65"/>
    </row>
    <row r="18" spans="2:48">
      <c r="B18" s="270"/>
      <c r="C18" s="61">
        <f t="shared" si="20"/>
        <v>3.25</v>
      </c>
      <c r="D18" s="62"/>
      <c r="E18" s="63"/>
      <c r="F18" s="63"/>
      <c r="G18" s="63"/>
      <c r="H18" s="64"/>
      <c r="I18" s="64"/>
      <c r="J18" s="64"/>
      <c r="K18" s="64">
        <v>0.44511741440300701</v>
      </c>
      <c r="L18" s="64">
        <v>1.5428996593089599</v>
      </c>
      <c r="M18" s="64">
        <v>1.46980119829263</v>
      </c>
      <c r="N18" s="64">
        <v>1.95929982116984</v>
      </c>
      <c r="O18" s="64">
        <v>1.4201986711744099</v>
      </c>
      <c r="P18" s="64">
        <v>0.78972444490856197</v>
      </c>
      <c r="Q18" s="64">
        <v>0.31850043728543698</v>
      </c>
      <c r="R18" s="64">
        <v>0.10703703220248301</v>
      </c>
      <c r="S18" s="64">
        <v>4.0465219491182501E-2</v>
      </c>
      <c r="T18" s="64">
        <v>1.9579944915088299E-2</v>
      </c>
      <c r="U18" s="64">
        <v>1.1747966949053E-2</v>
      </c>
      <c r="V18" s="64">
        <v>1.0442637288047099E-2</v>
      </c>
      <c r="W18" s="64"/>
      <c r="X18" s="65"/>
      <c r="Z18" s="270"/>
      <c r="AA18" s="61">
        <f t="shared" si="21"/>
        <v>3.25</v>
      </c>
      <c r="AB18" s="62"/>
      <c r="AC18" s="63"/>
      <c r="AD18" s="63"/>
      <c r="AE18" s="63"/>
      <c r="AF18" s="64"/>
      <c r="AG18" s="64"/>
      <c r="AH18" s="64"/>
      <c r="AI18" s="64"/>
      <c r="AJ18" s="64"/>
      <c r="AK18" s="64"/>
      <c r="AL18" s="64"/>
      <c r="AM18" s="64"/>
      <c r="AN18" s="64"/>
      <c r="AO18" s="64"/>
      <c r="AP18" s="64"/>
      <c r="AQ18" s="64"/>
      <c r="AR18" s="64"/>
      <c r="AS18" s="64"/>
      <c r="AT18" s="64"/>
      <c r="AU18" s="64"/>
      <c r="AV18" s="65"/>
    </row>
    <row r="19" spans="2:48">
      <c r="B19" s="270"/>
      <c r="C19" s="61">
        <f t="shared" si="20"/>
        <v>3.75</v>
      </c>
      <c r="D19" s="62"/>
      <c r="E19" s="63"/>
      <c r="F19" s="63"/>
      <c r="G19" s="63"/>
      <c r="H19" s="64"/>
      <c r="I19" s="64"/>
      <c r="J19" s="64"/>
      <c r="K19" s="64">
        <v>4.8297197457217798E-2</v>
      </c>
      <c r="L19" s="64">
        <v>0.49080395253821402</v>
      </c>
      <c r="M19" s="64">
        <v>0.62916889660483799</v>
      </c>
      <c r="N19" s="64">
        <v>1.0768969703298601</v>
      </c>
      <c r="O19" s="64">
        <v>1.0064091686355401</v>
      </c>
      <c r="P19" s="64">
        <v>0.62786356694383205</v>
      </c>
      <c r="Q19" s="64">
        <v>0.29108851440431299</v>
      </c>
      <c r="R19" s="64">
        <v>0.101815713558459</v>
      </c>
      <c r="S19" s="64">
        <v>4.8297197457217798E-2</v>
      </c>
      <c r="T19" s="64">
        <v>1.8274615254082398E-2</v>
      </c>
      <c r="U19" s="64"/>
      <c r="V19" s="64"/>
      <c r="W19" s="64"/>
      <c r="X19" s="65"/>
      <c r="Z19" s="270"/>
      <c r="AA19" s="61">
        <f t="shared" si="21"/>
        <v>3.75</v>
      </c>
      <c r="AB19" s="62"/>
      <c r="AC19" s="63"/>
      <c r="AD19" s="63"/>
      <c r="AE19" s="63"/>
      <c r="AF19" s="64"/>
      <c r="AG19" s="64"/>
      <c r="AH19" s="64"/>
      <c r="AI19" s="64"/>
      <c r="AJ19" s="64"/>
      <c r="AK19" s="64"/>
      <c r="AL19" s="64"/>
      <c r="AM19" s="64"/>
      <c r="AN19" s="64"/>
      <c r="AO19" s="64"/>
      <c r="AP19" s="64"/>
      <c r="AQ19" s="64"/>
      <c r="AR19" s="64"/>
      <c r="AS19" s="64"/>
      <c r="AT19" s="64"/>
      <c r="AU19" s="64"/>
      <c r="AV19" s="65"/>
    </row>
    <row r="20" spans="2:48">
      <c r="B20" s="270"/>
      <c r="C20" s="61">
        <f t="shared" si="20"/>
        <v>4.25</v>
      </c>
      <c r="D20" s="62"/>
      <c r="E20" s="63"/>
      <c r="F20" s="63"/>
      <c r="G20" s="63"/>
      <c r="H20" s="64"/>
      <c r="I20" s="64"/>
      <c r="J20" s="64"/>
      <c r="K20" s="64"/>
      <c r="L20" s="64">
        <v>9.39837355924239E-2</v>
      </c>
      <c r="M20" s="64">
        <v>0.20885274576094201</v>
      </c>
      <c r="N20" s="64">
        <v>0.44903340338602499</v>
      </c>
      <c r="O20" s="64">
        <v>0.55868109491051998</v>
      </c>
      <c r="P20" s="64">
        <v>0.41640016186087803</v>
      </c>
      <c r="Q20" s="64">
        <v>0.211463405082954</v>
      </c>
      <c r="R20" s="64">
        <v>6.7877142372306104E-2</v>
      </c>
      <c r="S20" s="64">
        <v>2.3495933898105999E-2</v>
      </c>
      <c r="T20" s="64">
        <v>2.0885274576094199E-2</v>
      </c>
      <c r="U20" s="64"/>
      <c r="V20" s="64"/>
      <c r="W20" s="64"/>
      <c r="X20" s="65"/>
      <c r="Z20" s="270"/>
      <c r="AA20" s="61">
        <f t="shared" si="21"/>
        <v>4.25</v>
      </c>
      <c r="AB20" s="62"/>
      <c r="AC20" s="63"/>
      <c r="AD20" s="63"/>
      <c r="AE20" s="63"/>
      <c r="AF20" s="64"/>
      <c r="AG20" s="64"/>
      <c r="AH20" s="64"/>
      <c r="AI20" s="64"/>
      <c r="AJ20" s="64"/>
      <c r="AK20" s="64"/>
      <c r="AL20" s="64"/>
      <c r="AM20" s="64"/>
      <c r="AN20" s="64"/>
      <c r="AO20" s="64"/>
      <c r="AP20" s="64"/>
      <c r="AQ20" s="64"/>
      <c r="AR20" s="64"/>
      <c r="AS20" s="64"/>
      <c r="AT20" s="64"/>
      <c r="AU20" s="64"/>
      <c r="AV20" s="65"/>
    </row>
    <row r="21" spans="2:48">
      <c r="B21" s="270"/>
      <c r="C21" s="61">
        <f t="shared" si="20"/>
        <v>4.75</v>
      </c>
      <c r="D21" s="62"/>
      <c r="E21" s="63"/>
      <c r="F21" s="63"/>
      <c r="G21" s="63"/>
      <c r="H21" s="64"/>
      <c r="I21" s="64"/>
      <c r="J21" s="64"/>
      <c r="K21" s="64"/>
      <c r="L21" s="64">
        <v>1.9579944915088299E-2</v>
      </c>
      <c r="M21" s="64">
        <v>8.2235768643370899E-2</v>
      </c>
      <c r="N21" s="64">
        <v>0.121395658473547</v>
      </c>
      <c r="O21" s="64">
        <v>0.26367659152318901</v>
      </c>
      <c r="P21" s="64">
        <v>0.266287250845201</v>
      </c>
      <c r="Q21" s="64">
        <v>0.186662141523842</v>
      </c>
      <c r="R21" s="64">
        <v>7.1793131355323794E-2</v>
      </c>
      <c r="S21" s="64">
        <v>2.3495933898105999E-2</v>
      </c>
      <c r="T21" s="64">
        <v>1.0442637288047099E-2</v>
      </c>
      <c r="U21" s="64"/>
      <c r="V21" s="64"/>
      <c r="W21" s="64"/>
      <c r="X21" s="65"/>
      <c r="Z21" s="270"/>
      <c r="AA21" s="61">
        <f t="shared" si="21"/>
        <v>4.75</v>
      </c>
      <c r="AB21" s="62"/>
      <c r="AC21" s="63"/>
      <c r="AD21" s="63"/>
      <c r="AE21" s="63"/>
      <c r="AF21" s="64"/>
      <c r="AG21" s="64"/>
      <c r="AH21" s="64"/>
      <c r="AI21" s="64"/>
      <c r="AJ21" s="64"/>
      <c r="AK21" s="64"/>
      <c r="AL21" s="64"/>
      <c r="AM21" s="64"/>
      <c r="AN21" s="64"/>
      <c r="AO21" s="64"/>
      <c r="AP21" s="64"/>
      <c r="AQ21" s="64"/>
      <c r="AR21" s="64"/>
      <c r="AS21" s="64"/>
      <c r="AT21" s="64"/>
      <c r="AU21" s="64"/>
      <c r="AV21" s="65"/>
    </row>
    <row r="22" spans="2:48">
      <c r="B22" s="270"/>
      <c r="C22" s="61">
        <f t="shared" si="20"/>
        <v>5.25</v>
      </c>
      <c r="D22" s="62"/>
      <c r="E22" s="63"/>
      <c r="F22" s="63"/>
      <c r="G22" s="63"/>
      <c r="H22" s="64"/>
      <c r="I22" s="64"/>
      <c r="J22" s="64"/>
      <c r="K22" s="64"/>
      <c r="L22" s="64"/>
      <c r="M22" s="64">
        <v>2.7411922881123599E-2</v>
      </c>
      <c r="N22" s="64">
        <v>2.7411922881123599E-2</v>
      </c>
      <c r="O22" s="64">
        <v>0.105731702541477</v>
      </c>
      <c r="P22" s="64">
        <v>0.151418240676683</v>
      </c>
      <c r="Q22" s="64">
        <v>0.13053296610058901</v>
      </c>
      <c r="R22" s="64">
        <v>7.0487801694317898E-2</v>
      </c>
      <c r="S22" s="64">
        <v>2.0885274576094199E-2</v>
      </c>
      <c r="T22" s="64"/>
      <c r="U22" s="64"/>
      <c r="V22" s="64"/>
      <c r="W22" s="64"/>
      <c r="X22" s="65"/>
      <c r="Z22" s="270"/>
      <c r="AA22" s="61">
        <f t="shared" si="21"/>
        <v>5.25</v>
      </c>
      <c r="AB22" s="62"/>
      <c r="AC22" s="63"/>
      <c r="AD22" s="63"/>
      <c r="AE22" s="63"/>
      <c r="AF22" s="64"/>
      <c r="AG22" s="64"/>
      <c r="AH22" s="64"/>
      <c r="AI22" s="64"/>
      <c r="AJ22" s="64"/>
      <c r="AK22" s="64"/>
      <c r="AL22" s="64"/>
      <c r="AM22" s="64"/>
      <c r="AN22" s="64"/>
      <c r="AO22" s="64"/>
      <c r="AP22" s="64"/>
      <c r="AQ22" s="64"/>
      <c r="AR22" s="64"/>
      <c r="AS22" s="64"/>
      <c r="AT22" s="64"/>
      <c r="AU22" s="64"/>
      <c r="AV22" s="65"/>
    </row>
    <row r="23" spans="2:48">
      <c r="B23" s="270"/>
      <c r="C23" s="61">
        <f t="shared" si="20"/>
        <v>5.75</v>
      </c>
      <c r="D23" s="62"/>
      <c r="E23" s="63"/>
      <c r="F23" s="63"/>
      <c r="G23" s="63"/>
      <c r="H23" s="64"/>
      <c r="I23" s="64"/>
      <c r="J23" s="64"/>
      <c r="K23" s="64"/>
      <c r="L23" s="64"/>
      <c r="M23" s="64"/>
      <c r="N23" s="64"/>
      <c r="O23" s="64">
        <v>2.2190604237100099E-2</v>
      </c>
      <c r="P23" s="64">
        <v>7.3098461016329705E-2</v>
      </c>
      <c r="Q23" s="64">
        <v>5.4823845762247303E-2</v>
      </c>
      <c r="R23" s="64">
        <v>4.5686538135205998E-2</v>
      </c>
      <c r="S23" s="64">
        <v>1.8274615254082398E-2</v>
      </c>
      <c r="T23" s="64"/>
      <c r="U23" s="64"/>
      <c r="V23" s="64"/>
      <c r="W23" s="64"/>
      <c r="X23" s="65"/>
      <c r="Z23" s="270"/>
      <c r="AA23" s="61">
        <f t="shared" si="21"/>
        <v>5.75</v>
      </c>
      <c r="AB23" s="62"/>
      <c r="AC23" s="63"/>
      <c r="AD23" s="63"/>
      <c r="AE23" s="63"/>
      <c r="AF23" s="64"/>
      <c r="AG23" s="64"/>
      <c r="AH23" s="64"/>
      <c r="AI23" s="64"/>
      <c r="AJ23" s="64"/>
      <c r="AK23" s="64"/>
      <c r="AL23" s="64"/>
      <c r="AM23" s="64"/>
      <c r="AN23" s="64"/>
      <c r="AO23" s="64"/>
      <c r="AP23" s="64"/>
      <c r="AQ23" s="64"/>
      <c r="AR23" s="64"/>
      <c r="AS23" s="64"/>
      <c r="AT23" s="64"/>
      <c r="AU23" s="64"/>
      <c r="AV23" s="65"/>
    </row>
    <row r="24" spans="2:48">
      <c r="B24" s="270"/>
      <c r="C24" s="61">
        <f t="shared" si="20"/>
        <v>6.25</v>
      </c>
      <c r="D24" s="62"/>
      <c r="E24" s="63"/>
      <c r="F24" s="63"/>
      <c r="G24" s="63"/>
      <c r="H24" s="64"/>
      <c r="I24" s="64"/>
      <c r="J24" s="64"/>
      <c r="K24" s="64"/>
      <c r="L24" s="64"/>
      <c r="M24" s="64"/>
      <c r="N24" s="64"/>
      <c r="O24" s="64"/>
      <c r="P24" s="64">
        <v>3.2633241525147197E-2</v>
      </c>
      <c r="Q24" s="64">
        <v>4.0465219491182501E-2</v>
      </c>
      <c r="R24" s="64">
        <v>2.0885274576094199E-2</v>
      </c>
      <c r="S24" s="64">
        <v>1.1747966949053E-2</v>
      </c>
      <c r="T24" s="64"/>
      <c r="U24" s="64"/>
      <c r="V24" s="64"/>
      <c r="W24" s="64"/>
      <c r="X24" s="65"/>
      <c r="Z24" s="270"/>
      <c r="AA24" s="61">
        <f t="shared" si="21"/>
        <v>6.25</v>
      </c>
      <c r="AB24" s="62"/>
      <c r="AC24" s="63"/>
      <c r="AD24" s="63"/>
      <c r="AE24" s="63"/>
      <c r="AF24" s="64"/>
      <c r="AG24" s="64"/>
      <c r="AH24" s="64"/>
      <c r="AI24" s="64"/>
      <c r="AJ24" s="64"/>
      <c r="AK24" s="64"/>
      <c r="AL24" s="64"/>
      <c r="AM24" s="64"/>
      <c r="AN24" s="64"/>
      <c r="AO24" s="64"/>
      <c r="AP24" s="64"/>
      <c r="AQ24" s="64"/>
      <c r="AR24" s="64"/>
      <c r="AS24" s="64"/>
      <c r="AT24" s="64"/>
      <c r="AU24" s="64"/>
      <c r="AV24" s="65"/>
    </row>
    <row r="25" spans="2:48">
      <c r="B25" s="270"/>
      <c r="C25" s="61">
        <f t="shared" si="20"/>
        <v>6.75</v>
      </c>
      <c r="D25" s="62"/>
      <c r="E25" s="63"/>
      <c r="F25" s="63"/>
      <c r="G25" s="63"/>
      <c r="H25" s="64"/>
      <c r="I25" s="64"/>
      <c r="J25" s="64"/>
      <c r="K25" s="64"/>
      <c r="L25" s="64"/>
      <c r="M25" s="64"/>
      <c r="N25" s="64"/>
      <c r="O25" s="64"/>
      <c r="P25" s="64"/>
      <c r="Q25" s="64">
        <v>2.0885274576094199E-2</v>
      </c>
      <c r="R25" s="64">
        <v>1.8274615254082398E-2</v>
      </c>
      <c r="S25" s="64"/>
      <c r="T25" s="64"/>
      <c r="U25" s="64"/>
      <c r="V25" s="64"/>
      <c r="W25" s="64"/>
      <c r="X25" s="65"/>
      <c r="Z25" s="270"/>
      <c r="AA25" s="61">
        <f t="shared" si="21"/>
        <v>6.75</v>
      </c>
      <c r="AB25" s="62"/>
      <c r="AC25" s="63"/>
      <c r="AD25" s="63"/>
      <c r="AE25" s="63"/>
      <c r="AF25" s="64"/>
      <c r="AG25" s="64"/>
      <c r="AH25" s="64"/>
      <c r="AI25" s="64"/>
      <c r="AJ25" s="64"/>
      <c r="AK25" s="64"/>
      <c r="AL25" s="64"/>
      <c r="AM25" s="64"/>
      <c r="AN25" s="64"/>
      <c r="AO25" s="64"/>
      <c r="AP25" s="64"/>
      <c r="AQ25" s="64"/>
      <c r="AR25" s="64"/>
      <c r="AS25" s="64"/>
      <c r="AT25" s="64"/>
      <c r="AU25" s="64"/>
      <c r="AV25" s="65"/>
    </row>
    <row r="26" spans="2:48">
      <c r="B26" s="270"/>
      <c r="C26" s="61">
        <f t="shared" si="20"/>
        <v>7.25</v>
      </c>
      <c r="D26" s="62"/>
      <c r="E26" s="63"/>
      <c r="F26" s="63"/>
      <c r="G26" s="63"/>
      <c r="H26" s="64"/>
      <c r="I26" s="64"/>
      <c r="J26" s="64"/>
      <c r="K26" s="64"/>
      <c r="L26" s="64"/>
      <c r="M26" s="64"/>
      <c r="N26" s="64"/>
      <c r="O26" s="64"/>
      <c r="P26" s="64"/>
      <c r="Q26" s="64"/>
      <c r="R26" s="64"/>
      <c r="S26" s="64"/>
      <c r="T26" s="64"/>
      <c r="U26" s="64"/>
      <c r="V26" s="64"/>
      <c r="W26" s="64"/>
      <c r="X26" s="65"/>
      <c r="Z26" s="270"/>
      <c r="AA26" s="61">
        <f t="shared" si="21"/>
        <v>7.25</v>
      </c>
      <c r="AB26" s="62"/>
      <c r="AC26" s="63"/>
      <c r="AD26" s="63"/>
      <c r="AE26" s="63"/>
      <c r="AF26" s="64"/>
      <c r="AG26" s="64"/>
      <c r="AH26" s="64"/>
      <c r="AI26" s="64"/>
      <c r="AJ26" s="64"/>
      <c r="AK26" s="64"/>
      <c r="AL26" s="64"/>
      <c r="AM26" s="64"/>
      <c r="AN26" s="64"/>
      <c r="AO26" s="64"/>
      <c r="AP26" s="64"/>
      <c r="AQ26" s="64"/>
      <c r="AR26" s="64"/>
      <c r="AS26" s="64"/>
      <c r="AT26" s="64"/>
      <c r="AU26" s="64"/>
      <c r="AV26" s="65"/>
    </row>
    <row r="27" spans="2:48">
      <c r="B27" s="270"/>
      <c r="C27" s="61">
        <f t="shared" si="20"/>
        <v>7.75</v>
      </c>
      <c r="D27" s="62"/>
      <c r="E27" s="63"/>
      <c r="F27" s="63"/>
      <c r="G27" s="63"/>
      <c r="H27" s="64"/>
      <c r="I27" s="64"/>
      <c r="J27" s="64"/>
      <c r="K27" s="64"/>
      <c r="L27" s="64"/>
      <c r="M27" s="64"/>
      <c r="N27" s="64"/>
      <c r="O27" s="64"/>
      <c r="P27" s="64"/>
      <c r="Q27" s="64"/>
      <c r="R27" s="64"/>
      <c r="S27" s="64"/>
      <c r="T27" s="64"/>
      <c r="U27" s="64"/>
      <c r="V27" s="64"/>
      <c r="W27" s="64"/>
      <c r="X27" s="65"/>
      <c r="Z27" s="270"/>
      <c r="AA27" s="61">
        <f t="shared" si="21"/>
        <v>7.75</v>
      </c>
      <c r="AB27" s="62"/>
      <c r="AC27" s="63"/>
      <c r="AD27" s="63"/>
      <c r="AE27" s="63"/>
      <c r="AF27" s="64"/>
      <c r="AG27" s="64"/>
      <c r="AH27" s="64"/>
      <c r="AI27" s="64"/>
      <c r="AJ27" s="64"/>
      <c r="AK27" s="64"/>
      <c r="AL27" s="64"/>
      <c r="AM27" s="64"/>
      <c r="AN27" s="64"/>
      <c r="AO27" s="64"/>
      <c r="AP27" s="64"/>
      <c r="AQ27" s="64"/>
      <c r="AR27" s="64"/>
      <c r="AS27" s="64"/>
      <c r="AT27" s="64"/>
      <c r="AU27" s="64"/>
      <c r="AV27" s="65"/>
    </row>
    <row r="28" spans="2:48">
      <c r="B28" s="270"/>
      <c r="C28" s="61">
        <f t="shared" si="20"/>
        <v>8.25</v>
      </c>
      <c r="D28" s="62"/>
      <c r="E28" s="63"/>
      <c r="F28" s="63"/>
      <c r="G28" s="63"/>
      <c r="H28" s="64"/>
      <c r="I28" s="64"/>
      <c r="J28" s="64"/>
      <c r="K28" s="64"/>
      <c r="L28" s="64"/>
      <c r="M28" s="64"/>
      <c r="N28" s="64"/>
      <c r="O28" s="64"/>
      <c r="P28" s="64"/>
      <c r="Q28" s="64"/>
      <c r="R28" s="64"/>
      <c r="S28" s="64"/>
      <c r="T28" s="64"/>
      <c r="U28" s="64"/>
      <c r="V28" s="64"/>
      <c r="W28" s="64"/>
      <c r="X28" s="65"/>
      <c r="Z28" s="270"/>
      <c r="AA28" s="61">
        <f t="shared" si="21"/>
        <v>8.25</v>
      </c>
      <c r="AB28" s="62"/>
      <c r="AC28" s="63"/>
      <c r="AD28" s="63"/>
      <c r="AE28" s="63"/>
      <c r="AF28" s="64"/>
      <c r="AG28" s="64"/>
      <c r="AH28" s="64"/>
      <c r="AI28" s="64"/>
      <c r="AJ28" s="64"/>
      <c r="AK28" s="64"/>
      <c r="AL28" s="64"/>
      <c r="AM28" s="64"/>
      <c r="AN28" s="64"/>
      <c r="AO28" s="64"/>
      <c r="AP28" s="64"/>
      <c r="AQ28" s="64"/>
      <c r="AR28" s="64"/>
      <c r="AS28" s="64"/>
      <c r="AT28" s="64"/>
      <c r="AU28" s="64"/>
      <c r="AV28" s="65"/>
    </row>
    <row r="29" spans="2:48">
      <c r="B29" s="270"/>
      <c r="C29" s="61">
        <f t="shared" si="20"/>
        <v>8.75</v>
      </c>
      <c r="D29" s="62"/>
      <c r="E29" s="63"/>
      <c r="F29" s="63"/>
      <c r="G29" s="63"/>
      <c r="H29" s="64"/>
      <c r="I29" s="64"/>
      <c r="J29" s="64"/>
      <c r="K29" s="64"/>
      <c r="L29" s="64"/>
      <c r="M29" s="64"/>
      <c r="N29" s="64"/>
      <c r="O29" s="64"/>
      <c r="P29" s="64"/>
      <c r="Q29" s="64"/>
      <c r="R29" s="64"/>
      <c r="S29" s="64"/>
      <c r="T29" s="64"/>
      <c r="U29" s="64"/>
      <c r="V29" s="64"/>
      <c r="W29" s="64"/>
      <c r="X29" s="65"/>
      <c r="Z29" s="270"/>
      <c r="AA29" s="61">
        <f t="shared" si="21"/>
        <v>8.75</v>
      </c>
      <c r="AB29" s="62"/>
      <c r="AC29" s="63"/>
      <c r="AD29" s="63"/>
      <c r="AE29" s="63"/>
      <c r="AF29" s="64"/>
      <c r="AG29" s="64"/>
      <c r="AH29" s="64"/>
      <c r="AI29" s="64"/>
      <c r="AJ29" s="64"/>
      <c r="AK29" s="64"/>
      <c r="AL29" s="64"/>
      <c r="AM29" s="64"/>
      <c r="AN29" s="64"/>
      <c r="AO29" s="64"/>
      <c r="AP29" s="64"/>
      <c r="AQ29" s="64"/>
      <c r="AR29" s="64"/>
      <c r="AS29" s="64"/>
      <c r="AT29" s="64"/>
      <c r="AU29" s="64"/>
      <c r="AV29" s="65"/>
    </row>
    <row r="30" spans="2:48">
      <c r="B30" s="270"/>
      <c r="C30" s="61">
        <f t="shared" si="20"/>
        <v>9.25</v>
      </c>
      <c r="D30" s="62"/>
      <c r="E30" s="63"/>
      <c r="F30" s="63"/>
      <c r="G30" s="63"/>
      <c r="H30" s="64"/>
      <c r="I30" s="64"/>
      <c r="J30" s="64"/>
      <c r="K30" s="64"/>
      <c r="L30" s="64"/>
      <c r="M30" s="64"/>
      <c r="N30" s="64"/>
      <c r="O30" s="64"/>
      <c r="P30" s="64"/>
      <c r="Q30" s="64"/>
      <c r="R30" s="64"/>
      <c r="S30" s="64"/>
      <c r="T30" s="64"/>
      <c r="U30" s="64"/>
      <c r="V30" s="64"/>
      <c r="W30" s="64"/>
      <c r="X30" s="65"/>
      <c r="Z30" s="270"/>
      <c r="AA30" s="61">
        <f t="shared" si="21"/>
        <v>9.25</v>
      </c>
      <c r="AB30" s="62"/>
      <c r="AC30" s="63"/>
      <c r="AD30" s="63"/>
      <c r="AE30" s="63"/>
      <c r="AF30" s="64"/>
      <c r="AG30" s="64"/>
      <c r="AH30" s="64"/>
      <c r="AI30" s="64"/>
      <c r="AJ30" s="64"/>
      <c r="AK30" s="64"/>
      <c r="AL30" s="64"/>
      <c r="AM30" s="64"/>
      <c r="AN30" s="64"/>
      <c r="AO30" s="64"/>
      <c r="AP30" s="64"/>
      <c r="AQ30" s="64"/>
      <c r="AR30" s="64"/>
      <c r="AS30" s="64"/>
      <c r="AT30" s="64"/>
      <c r="AU30" s="64"/>
      <c r="AV30" s="65"/>
    </row>
    <row r="31" spans="2:48" ht="15" thickBot="1">
      <c r="B31" s="271"/>
      <c r="C31" s="66">
        <f t="shared" si="20"/>
        <v>9.75</v>
      </c>
      <c r="D31" s="67"/>
      <c r="E31" s="68"/>
      <c r="F31" s="68"/>
      <c r="G31" s="68"/>
      <c r="H31" s="69"/>
      <c r="I31" s="69"/>
      <c r="J31" s="69"/>
      <c r="K31" s="69"/>
      <c r="L31" s="69"/>
      <c r="M31" s="69"/>
      <c r="N31" s="69"/>
      <c r="O31" s="69"/>
      <c r="P31" s="69"/>
      <c r="Q31" s="69"/>
      <c r="R31" s="69"/>
      <c r="S31" s="69"/>
      <c r="T31" s="69"/>
      <c r="U31" s="69"/>
      <c r="V31" s="69"/>
      <c r="W31" s="69"/>
      <c r="X31" s="70"/>
      <c r="Z31" s="271"/>
      <c r="AA31" s="66">
        <f t="shared" si="21"/>
        <v>9.75</v>
      </c>
      <c r="AB31" s="67"/>
      <c r="AC31" s="68"/>
      <c r="AD31" s="68"/>
      <c r="AE31" s="68"/>
      <c r="AF31" s="69"/>
      <c r="AG31" s="69"/>
      <c r="AH31" s="69"/>
      <c r="AI31" s="69"/>
      <c r="AJ31" s="69"/>
      <c r="AK31" s="69"/>
      <c r="AL31" s="69"/>
      <c r="AM31" s="69"/>
      <c r="AN31" s="69"/>
      <c r="AO31" s="69"/>
      <c r="AP31" s="69"/>
      <c r="AQ31" s="69"/>
      <c r="AR31" s="69"/>
      <c r="AS31" s="69"/>
      <c r="AT31" s="69"/>
      <c r="AU31" s="69"/>
      <c r="AV31" s="70"/>
    </row>
    <row r="32" spans="2:48" ht="15" thickBot="1">
      <c r="B32" s="71"/>
      <c r="C32" s="30"/>
      <c r="D32" s="72">
        <f>D11*1.16</f>
        <v>0.57999999999999996</v>
      </c>
      <c r="E32" s="72">
        <f t="shared" ref="E32:X32" si="22">E11*1.16</f>
        <v>1.7399999999999998</v>
      </c>
      <c r="F32" s="72">
        <f t="shared" si="22"/>
        <v>2.9</v>
      </c>
      <c r="G32" s="72">
        <f t="shared" si="22"/>
        <v>4.0599999999999996</v>
      </c>
      <c r="H32" s="72">
        <f t="shared" si="22"/>
        <v>5.22</v>
      </c>
      <c r="I32" s="72">
        <f t="shared" si="22"/>
        <v>6.38</v>
      </c>
      <c r="J32" s="72">
        <f t="shared" si="22"/>
        <v>7.5399999999999991</v>
      </c>
      <c r="K32" s="72">
        <f t="shared" si="22"/>
        <v>8.6999999999999993</v>
      </c>
      <c r="L32" s="72">
        <f t="shared" si="22"/>
        <v>9.86</v>
      </c>
      <c r="M32" s="72">
        <f t="shared" si="22"/>
        <v>11.02</v>
      </c>
      <c r="N32" s="72">
        <f t="shared" si="22"/>
        <v>12.18</v>
      </c>
      <c r="O32" s="72">
        <f t="shared" si="22"/>
        <v>13.34</v>
      </c>
      <c r="P32" s="72">
        <f t="shared" si="22"/>
        <v>14.499999999999998</v>
      </c>
      <c r="Q32" s="72">
        <f t="shared" si="22"/>
        <v>15.659999999999998</v>
      </c>
      <c r="R32" s="72">
        <f t="shared" si="22"/>
        <v>16.82</v>
      </c>
      <c r="S32" s="72">
        <f t="shared" si="22"/>
        <v>17.98</v>
      </c>
      <c r="T32" s="72">
        <f t="shared" si="22"/>
        <v>19.139999999999997</v>
      </c>
      <c r="U32" s="72">
        <f t="shared" si="22"/>
        <v>20.299999999999997</v>
      </c>
      <c r="V32" s="72">
        <f t="shared" si="22"/>
        <v>21.459999999999997</v>
      </c>
      <c r="W32" s="72">
        <f t="shared" si="22"/>
        <v>22.619999999999997</v>
      </c>
      <c r="X32" s="72">
        <f t="shared" si="22"/>
        <v>23.779999999999998</v>
      </c>
      <c r="Z32" s="71"/>
      <c r="AA32" s="30"/>
      <c r="AB32" s="72">
        <f>AB11*1.16</f>
        <v>0.57999999999999996</v>
      </c>
      <c r="AC32" s="72">
        <f t="shared" ref="AC32:AV32" si="23">AC11*1.16</f>
        <v>1.7399999999999998</v>
      </c>
      <c r="AD32" s="72">
        <f t="shared" si="23"/>
        <v>2.9</v>
      </c>
      <c r="AE32" s="72">
        <f t="shared" si="23"/>
        <v>4.0599999999999996</v>
      </c>
      <c r="AF32" s="72">
        <f t="shared" si="23"/>
        <v>5.22</v>
      </c>
      <c r="AG32" s="72">
        <f t="shared" si="23"/>
        <v>6.38</v>
      </c>
      <c r="AH32" s="72">
        <f t="shared" si="23"/>
        <v>7.5399999999999991</v>
      </c>
      <c r="AI32" s="72">
        <f t="shared" si="23"/>
        <v>8.6999999999999993</v>
      </c>
      <c r="AJ32" s="72">
        <f t="shared" si="23"/>
        <v>9.86</v>
      </c>
      <c r="AK32" s="72">
        <f t="shared" si="23"/>
        <v>11.02</v>
      </c>
      <c r="AL32" s="72">
        <f t="shared" si="23"/>
        <v>12.18</v>
      </c>
      <c r="AM32" s="72">
        <f t="shared" si="23"/>
        <v>13.34</v>
      </c>
      <c r="AN32" s="72">
        <f t="shared" si="23"/>
        <v>14.499999999999998</v>
      </c>
      <c r="AO32" s="72">
        <f t="shared" si="23"/>
        <v>15.659999999999998</v>
      </c>
      <c r="AP32" s="72">
        <f t="shared" si="23"/>
        <v>16.82</v>
      </c>
      <c r="AQ32" s="72">
        <f t="shared" si="23"/>
        <v>17.98</v>
      </c>
      <c r="AR32" s="72">
        <f t="shared" si="23"/>
        <v>19.139999999999997</v>
      </c>
      <c r="AS32" s="72">
        <f t="shared" si="23"/>
        <v>20.299999999999997</v>
      </c>
      <c r="AT32" s="72">
        <f t="shared" si="23"/>
        <v>21.459999999999997</v>
      </c>
      <c r="AU32" s="72">
        <f t="shared" si="23"/>
        <v>22.619999999999997</v>
      </c>
      <c r="AV32" s="72">
        <f t="shared" si="23"/>
        <v>23.779999999999998</v>
      </c>
    </row>
    <row r="33" spans="2:48" ht="15.75" customHeight="1" thickBot="1">
      <c r="B33" s="71"/>
      <c r="C33" s="30"/>
      <c r="D33" s="272" t="s">
        <v>154</v>
      </c>
      <c r="E33" s="273"/>
      <c r="F33" s="273"/>
      <c r="G33" s="273"/>
      <c r="H33" s="273"/>
      <c r="I33" s="273"/>
      <c r="J33" s="273"/>
      <c r="K33" s="273"/>
      <c r="L33" s="273"/>
      <c r="M33" s="273"/>
      <c r="N33" s="273"/>
      <c r="O33" s="273"/>
      <c r="P33" s="273"/>
      <c r="Q33" s="273"/>
      <c r="R33" s="273"/>
      <c r="S33" s="273"/>
      <c r="T33" s="273"/>
      <c r="U33" s="273"/>
      <c r="V33" s="273"/>
      <c r="W33" s="273"/>
      <c r="X33" s="274"/>
      <c r="Z33" s="71"/>
      <c r="AA33" s="30"/>
      <c r="AB33" s="272" t="s">
        <v>154</v>
      </c>
      <c r="AC33" s="273"/>
      <c r="AD33" s="273"/>
      <c r="AE33" s="273"/>
      <c r="AF33" s="273"/>
      <c r="AG33" s="273"/>
      <c r="AH33" s="273"/>
      <c r="AI33" s="273"/>
      <c r="AJ33" s="273"/>
      <c r="AK33" s="273"/>
      <c r="AL33" s="273"/>
      <c r="AM33" s="273"/>
      <c r="AN33" s="273"/>
      <c r="AO33" s="273"/>
      <c r="AP33" s="273"/>
      <c r="AQ33" s="273"/>
      <c r="AR33" s="273"/>
      <c r="AS33" s="273"/>
      <c r="AT33" s="273"/>
      <c r="AU33" s="273"/>
      <c r="AV33" s="274"/>
    </row>
    <row r="35" spans="2:48" ht="15" thickBot="1"/>
    <row r="36" spans="2:48" ht="15.75" customHeight="1" thickBot="1">
      <c r="B36" s="275" t="s">
        <v>155</v>
      </c>
      <c r="C36" s="276"/>
      <c r="D36" s="272" t="s">
        <v>152</v>
      </c>
      <c r="E36" s="273"/>
      <c r="F36" s="273"/>
      <c r="G36" s="273"/>
      <c r="H36" s="273"/>
      <c r="I36" s="273"/>
      <c r="J36" s="273"/>
      <c r="K36" s="273"/>
      <c r="L36" s="273"/>
      <c r="M36" s="273"/>
      <c r="N36" s="273"/>
      <c r="O36" s="273"/>
      <c r="P36" s="273"/>
      <c r="Q36" s="273"/>
      <c r="R36" s="273"/>
      <c r="S36" s="273"/>
      <c r="T36" s="273"/>
      <c r="U36" s="273"/>
      <c r="V36" s="273"/>
      <c r="W36" s="273"/>
      <c r="X36" s="274"/>
      <c r="Z36" s="275" t="s">
        <v>157</v>
      </c>
      <c r="AA36" s="276"/>
      <c r="AB36" s="272" t="s">
        <v>152</v>
      </c>
      <c r="AC36" s="273"/>
      <c r="AD36" s="273"/>
      <c r="AE36" s="273"/>
      <c r="AF36" s="273"/>
      <c r="AG36" s="273"/>
      <c r="AH36" s="273"/>
      <c r="AI36" s="273"/>
      <c r="AJ36" s="273"/>
      <c r="AK36" s="273"/>
      <c r="AL36" s="273"/>
      <c r="AM36" s="273"/>
      <c r="AN36" s="273"/>
      <c r="AO36" s="273"/>
      <c r="AP36" s="273"/>
      <c r="AQ36" s="273"/>
      <c r="AR36" s="273"/>
      <c r="AS36" s="273"/>
      <c r="AT36" s="273"/>
      <c r="AU36" s="273"/>
      <c r="AV36" s="274"/>
    </row>
    <row r="37" spans="2:48" ht="15" thickBot="1">
      <c r="B37" s="277"/>
      <c r="C37" s="278"/>
      <c r="D37" s="53">
        <v>0.5</v>
      </c>
      <c r="E37" s="54">
        <f>D37+1</f>
        <v>1.5</v>
      </c>
      <c r="F37" s="54">
        <f t="shared" ref="F37:X37" si="24">E37+1</f>
        <v>2.5</v>
      </c>
      <c r="G37" s="54">
        <f t="shared" si="24"/>
        <v>3.5</v>
      </c>
      <c r="H37" s="54">
        <f t="shared" si="24"/>
        <v>4.5</v>
      </c>
      <c r="I37" s="54">
        <f t="shared" si="24"/>
        <v>5.5</v>
      </c>
      <c r="J37" s="54">
        <f t="shared" si="24"/>
        <v>6.5</v>
      </c>
      <c r="K37" s="54">
        <f t="shared" si="24"/>
        <v>7.5</v>
      </c>
      <c r="L37" s="54">
        <f t="shared" si="24"/>
        <v>8.5</v>
      </c>
      <c r="M37" s="54">
        <f t="shared" si="24"/>
        <v>9.5</v>
      </c>
      <c r="N37" s="54">
        <f t="shared" si="24"/>
        <v>10.5</v>
      </c>
      <c r="O37" s="54">
        <f t="shared" si="24"/>
        <v>11.5</v>
      </c>
      <c r="P37" s="54">
        <f t="shared" si="24"/>
        <v>12.5</v>
      </c>
      <c r="Q37" s="54">
        <f t="shared" si="24"/>
        <v>13.5</v>
      </c>
      <c r="R37" s="54">
        <f t="shared" si="24"/>
        <v>14.5</v>
      </c>
      <c r="S37" s="54">
        <f t="shared" si="24"/>
        <v>15.5</v>
      </c>
      <c r="T37" s="54">
        <f t="shared" si="24"/>
        <v>16.5</v>
      </c>
      <c r="U37" s="54">
        <f t="shared" si="24"/>
        <v>17.5</v>
      </c>
      <c r="V37" s="54">
        <f t="shared" si="24"/>
        <v>18.5</v>
      </c>
      <c r="W37" s="54">
        <f t="shared" si="24"/>
        <v>19.5</v>
      </c>
      <c r="X37" s="55">
        <f t="shared" si="24"/>
        <v>20.5</v>
      </c>
      <c r="Z37" s="277"/>
      <c r="AA37" s="278"/>
      <c r="AB37" s="53">
        <v>0.5</v>
      </c>
      <c r="AC37" s="54">
        <f>AB37+1</f>
        <v>1.5</v>
      </c>
      <c r="AD37" s="54">
        <f t="shared" ref="AD37" si="25">AC37+1</f>
        <v>2.5</v>
      </c>
      <c r="AE37" s="54">
        <f t="shared" ref="AE37" si="26">AD37+1</f>
        <v>3.5</v>
      </c>
      <c r="AF37" s="54">
        <f t="shared" ref="AF37" si="27">AE37+1</f>
        <v>4.5</v>
      </c>
      <c r="AG37" s="54">
        <f t="shared" ref="AG37" si="28">AF37+1</f>
        <v>5.5</v>
      </c>
      <c r="AH37" s="54">
        <f t="shared" ref="AH37" si="29">AG37+1</f>
        <v>6.5</v>
      </c>
      <c r="AI37" s="54">
        <f t="shared" ref="AI37" si="30">AH37+1</f>
        <v>7.5</v>
      </c>
      <c r="AJ37" s="54">
        <f t="shared" ref="AJ37" si="31">AI37+1</f>
        <v>8.5</v>
      </c>
      <c r="AK37" s="54">
        <f t="shared" ref="AK37" si="32">AJ37+1</f>
        <v>9.5</v>
      </c>
      <c r="AL37" s="54">
        <f t="shared" ref="AL37" si="33">AK37+1</f>
        <v>10.5</v>
      </c>
      <c r="AM37" s="54">
        <f t="shared" ref="AM37" si="34">AL37+1</f>
        <v>11.5</v>
      </c>
      <c r="AN37" s="54">
        <f t="shared" ref="AN37" si="35">AM37+1</f>
        <v>12.5</v>
      </c>
      <c r="AO37" s="54">
        <f t="shared" ref="AO37" si="36">AN37+1</f>
        <v>13.5</v>
      </c>
      <c r="AP37" s="54">
        <f t="shared" ref="AP37" si="37">AO37+1</f>
        <v>14.5</v>
      </c>
      <c r="AQ37" s="54">
        <f t="shared" ref="AQ37" si="38">AP37+1</f>
        <v>15.5</v>
      </c>
      <c r="AR37" s="54">
        <f t="shared" ref="AR37" si="39">AQ37+1</f>
        <v>16.5</v>
      </c>
      <c r="AS37" s="54">
        <f t="shared" ref="AS37" si="40">AR37+1</f>
        <v>17.5</v>
      </c>
      <c r="AT37" s="54">
        <f t="shared" ref="AT37" si="41">AS37+1</f>
        <v>18.5</v>
      </c>
      <c r="AU37" s="54">
        <f t="shared" ref="AU37" si="42">AT37+1</f>
        <v>19.5</v>
      </c>
      <c r="AV37" s="55">
        <f t="shared" ref="AV37" si="43">AU37+1</f>
        <v>20.5</v>
      </c>
    </row>
    <row r="38" spans="2:48">
      <c r="B38" s="269" t="s">
        <v>153</v>
      </c>
      <c r="C38" s="56">
        <v>0.25</v>
      </c>
      <c r="D38" s="57"/>
      <c r="E38" s="58"/>
      <c r="F38" s="58"/>
      <c r="G38" s="58"/>
      <c r="H38" s="59"/>
      <c r="I38" s="59"/>
      <c r="J38" s="59"/>
      <c r="K38" s="59"/>
      <c r="L38" s="59"/>
      <c r="M38" s="59"/>
      <c r="N38" s="59"/>
      <c r="O38" s="59"/>
      <c r="P38" s="59"/>
      <c r="Q38" s="59"/>
      <c r="R38" s="59"/>
      <c r="S38" s="59"/>
      <c r="T38" s="59"/>
      <c r="U38" s="59"/>
      <c r="V38" s="59"/>
      <c r="W38" s="59"/>
      <c r="X38" s="60"/>
      <c r="Z38" s="269" t="s">
        <v>153</v>
      </c>
      <c r="AA38" s="56">
        <v>0.25</v>
      </c>
      <c r="AB38" s="57"/>
      <c r="AC38" s="58"/>
      <c r="AD38" s="58"/>
      <c r="AE38" s="58"/>
      <c r="AF38" s="59"/>
      <c r="AG38" s="59"/>
      <c r="AH38" s="59"/>
      <c r="AI38" s="59"/>
      <c r="AJ38" s="59"/>
      <c r="AK38" s="59"/>
      <c r="AL38" s="59"/>
      <c r="AM38" s="59"/>
      <c r="AN38" s="59"/>
      <c r="AO38" s="59"/>
      <c r="AP38" s="59"/>
      <c r="AQ38" s="59"/>
      <c r="AR38" s="59"/>
      <c r="AS38" s="59"/>
      <c r="AT38" s="59"/>
      <c r="AU38" s="59"/>
      <c r="AV38" s="60"/>
    </row>
    <row r="39" spans="2:48">
      <c r="B39" s="270"/>
      <c r="C39" s="61">
        <f>C38+0.5</f>
        <v>0.75</v>
      </c>
      <c r="D39" s="62"/>
      <c r="E39" s="63"/>
      <c r="F39" s="63"/>
      <c r="G39" s="63"/>
      <c r="H39" s="64"/>
      <c r="I39" s="64">
        <v>3.1246179401247302E-2</v>
      </c>
      <c r="J39" s="64">
        <v>0.115807382942947</v>
      </c>
      <c r="K39" s="64">
        <v>0.23785446609379499</v>
      </c>
      <c r="L39" s="64">
        <v>0.18971469858043999</v>
      </c>
      <c r="M39" s="64">
        <v>0.12966553152252799</v>
      </c>
      <c r="N39" s="64">
        <v>6.8372529942455601E-2</v>
      </c>
      <c r="O39" s="64">
        <v>2.5194516549921799E-2</v>
      </c>
      <c r="P39" s="64"/>
      <c r="Q39" s="64"/>
      <c r="R39" s="64"/>
      <c r="S39" s="64"/>
      <c r="T39" s="64"/>
      <c r="U39" s="64"/>
      <c r="V39" s="64"/>
      <c r="W39" s="64"/>
      <c r="X39" s="65"/>
      <c r="Z39" s="270"/>
      <c r="AA39" s="61">
        <f>AA38+0.5</f>
        <v>0.75</v>
      </c>
      <c r="AB39" s="62"/>
      <c r="AC39" s="63"/>
      <c r="AD39" s="63"/>
      <c r="AE39" s="63"/>
      <c r="AF39" s="64"/>
      <c r="AG39" s="64"/>
      <c r="AH39" s="64"/>
      <c r="AI39" s="64"/>
      <c r="AJ39" s="64"/>
      <c r="AK39" s="64"/>
      <c r="AL39" s="64"/>
      <c r="AM39" s="64"/>
      <c r="AN39" s="64"/>
      <c r="AO39" s="64"/>
      <c r="AP39" s="64"/>
      <c r="AQ39" s="64"/>
      <c r="AR39" s="64"/>
      <c r="AS39" s="64"/>
      <c r="AT39" s="64"/>
      <c r="AU39" s="64"/>
      <c r="AV39" s="65"/>
    </row>
    <row r="40" spans="2:48">
      <c r="B40" s="270"/>
      <c r="C40" s="61">
        <f t="shared" ref="C40:C57" si="44">C39+0.5</f>
        <v>1.25</v>
      </c>
      <c r="D40" s="62"/>
      <c r="E40" s="63"/>
      <c r="F40" s="63"/>
      <c r="G40" s="63"/>
      <c r="H40" s="64"/>
      <c r="I40" s="64">
        <v>8.3214187600929898E-2</v>
      </c>
      <c r="J40" s="64">
        <v>0.74984898051859195</v>
      </c>
      <c r="K40" s="64">
        <v>1.1530989577031701</v>
      </c>
      <c r="L40" s="64">
        <v>1.0901820187535001</v>
      </c>
      <c r="M40" s="64">
        <v>0.77579668392996703</v>
      </c>
      <c r="N40" s="64">
        <v>0.40205662759287403</v>
      </c>
      <c r="O40" s="64">
        <v>0.23765295135782499</v>
      </c>
      <c r="P40" s="64">
        <v>0.13075880639791501</v>
      </c>
      <c r="Q40" s="64">
        <v>2.8418973124497499E-2</v>
      </c>
      <c r="R40" s="64"/>
      <c r="S40" s="64"/>
      <c r="T40" s="64"/>
      <c r="U40" s="64"/>
      <c r="V40" s="64"/>
      <c r="W40" s="64"/>
      <c r="X40" s="65"/>
      <c r="Z40" s="270"/>
      <c r="AA40" s="61">
        <f t="shared" ref="AA40:AA57" si="45">AA39+0.5</f>
        <v>1.25</v>
      </c>
      <c r="AB40" s="62"/>
      <c r="AC40" s="63"/>
      <c r="AD40" s="63"/>
      <c r="AE40" s="63"/>
      <c r="AF40" s="64"/>
      <c r="AG40" s="64"/>
      <c r="AH40" s="64"/>
      <c r="AI40" s="64"/>
      <c r="AJ40" s="64"/>
      <c r="AK40" s="64"/>
      <c r="AL40" s="64"/>
      <c r="AM40" s="64"/>
      <c r="AN40" s="64"/>
      <c r="AO40" s="64"/>
      <c r="AP40" s="64"/>
      <c r="AQ40" s="64"/>
      <c r="AR40" s="64"/>
      <c r="AS40" s="64"/>
      <c r="AT40" s="64"/>
      <c r="AU40" s="64"/>
      <c r="AV40" s="65"/>
    </row>
    <row r="41" spans="2:48">
      <c r="B41" s="270"/>
      <c r="C41" s="61">
        <f t="shared" si="44"/>
        <v>1.75</v>
      </c>
      <c r="D41" s="62"/>
      <c r="E41" s="63"/>
      <c r="F41" s="63"/>
      <c r="G41" s="63"/>
      <c r="H41" s="64"/>
      <c r="I41" s="64">
        <v>3.1973173317864097E-2</v>
      </c>
      <c r="J41" s="64">
        <v>1.08397317975897</v>
      </c>
      <c r="K41" s="64">
        <v>2.0862401494221099</v>
      </c>
      <c r="L41" s="64">
        <v>2.1563659708491798</v>
      </c>
      <c r="M41" s="64">
        <v>2.1401828462266499</v>
      </c>
      <c r="N41" s="64">
        <v>1.29424134016127</v>
      </c>
      <c r="O41" s="64">
        <v>0.82224653720695295</v>
      </c>
      <c r="P41" s="64">
        <v>0.55265577159893897</v>
      </c>
      <c r="Q41" s="64">
        <v>0.25223300732047998</v>
      </c>
      <c r="R41" s="64">
        <v>8.2892224911267506E-2</v>
      </c>
      <c r="S41" s="64">
        <v>2.4816782336956601E-2</v>
      </c>
      <c r="T41" s="64"/>
      <c r="U41" s="64"/>
      <c r="V41" s="64"/>
      <c r="W41" s="64"/>
      <c r="X41" s="65"/>
      <c r="Z41" s="270"/>
      <c r="AA41" s="61">
        <f t="shared" si="45"/>
        <v>1.75</v>
      </c>
      <c r="AB41" s="62"/>
      <c r="AC41" s="63"/>
      <c r="AD41" s="63"/>
      <c r="AE41" s="63"/>
      <c r="AF41" s="64"/>
      <c r="AG41" s="64"/>
      <c r="AH41" s="64"/>
      <c r="AI41" s="64"/>
      <c r="AJ41" s="64"/>
      <c r="AK41" s="64"/>
      <c r="AL41" s="64"/>
      <c r="AM41" s="64"/>
      <c r="AN41" s="64"/>
      <c r="AO41" s="64"/>
      <c r="AP41" s="64"/>
      <c r="AQ41" s="64"/>
      <c r="AR41" s="64"/>
      <c r="AS41" s="64"/>
      <c r="AT41" s="64"/>
      <c r="AU41" s="64"/>
      <c r="AV41" s="65"/>
    </row>
    <row r="42" spans="2:48">
      <c r="B42" s="270"/>
      <c r="C42" s="61">
        <f t="shared" si="44"/>
        <v>2.25</v>
      </c>
      <c r="D42" s="62"/>
      <c r="E42" s="63"/>
      <c r="F42" s="63"/>
      <c r="G42" s="63"/>
      <c r="H42" s="64"/>
      <c r="I42" s="64"/>
      <c r="J42" s="64">
        <v>0.50775128344786802</v>
      </c>
      <c r="K42" s="64">
        <v>3.42948348395766</v>
      </c>
      <c r="L42" s="64">
        <v>2.82323355291574</v>
      </c>
      <c r="M42" s="64">
        <v>3.6493180238694398</v>
      </c>
      <c r="N42" s="64">
        <v>2.8355322347033201</v>
      </c>
      <c r="O42" s="64">
        <v>1.4257933029277201</v>
      </c>
      <c r="P42" s="64">
        <v>0.97934433089321704</v>
      </c>
      <c r="Q42" s="64">
        <v>0.52677550894763303</v>
      </c>
      <c r="R42" s="64">
        <v>0.25901653538788599</v>
      </c>
      <c r="S42" s="64">
        <v>0.10801694211804801</v>
      </c>
      <c r="T42" s="64">
        <v>2.8842772881474198E-2</v>
      </c>
      <c r="U42" s="64"/>
      <c r="V42" s="64"/>
      <c r="W42" s="64"/>
      <c r="X42" s="65"/>
      <c r="Z42" s="270"/>
      <c r="AA42" s="61">
        <f t="shared" si="45"/>
        <v>2.25</v>
      </c>
      <c r="AB42" s="62"/>
      <c r="AC42" s="63"/>
      <c r="AD42" s="63"/>
      <c r="AE42" s="63"/>
      <c r="AF42" s="64"/>
      <c r="AG42" s="64"/>
      <c r="AH42" s="64"/>
      <c r="AI42" s="64"/>
      <c r="AJ42" s="64"/>
      <c r="AK42" s="64"/>
      <c r="AL42" s="64"/>
      <c r="AM42" s="64"/>
      <c r="AN42" s="64"/>
      <c r="AO42" s="64"/>
      <c r="AP42" s="64"/>
      <c r="AQ42" s="64"/>
      <c r="AR42" s="64"/>
      <c r="AS42" s="64"/>
      <c r="AT42" s="64"/>
      <c r="AU42" s="64"/>
      <c r="AV42" s="65"/>
    </row>
    <row r="43" spans="2:48">
      <c r="B43" s="270"/>
      <c r="C43" s="61">
        <f t="shared" si="44"/>
        <v>2.75</v>
      </c>
      <c r="D43" s="62"/>
      <c r="E43" s="63"/>
      <c r="F43" s="63"/>
      <c r="G43" s="63"/>
      <c r="H43" s="64"/>
      <c r="I43" s="64"/>
      <c r="J43" s="64">
        <v>0.112878753400346</v>
      </c>
      <c r="K43" s="64">
        <v>2.3264394832055202</v>
      </c>
      <c r="L43" s="64">
        <v>2.9467313090432201</v>
      </c>
      <c r="M43" s="64">
        <v>3.6794452493434702</v>
      </c>
      <c r="N43" s="64">
        <v>4.1748080038560396</v>
      </c>
      <c r="O43" s="64">
        <v>2.5269363254030299</v>
      </c>
      <c r="P43" s="64">
        <v>1.39636315101099</v>
      </c>
      <c r="Q43" s="64">
        <v>0.59027774394271104</v>
      </c>
      <c r="R43" s="64">
        <v>0.27947969243785098</v>
      </c>
      <c r="S43" s="64">
        <v>0.115999425362977</v>
      </c>
      <c r="T43" s="64">
        <v>4.0777668004422597E-2</v>
      </c>
      <c r="U43" s="64">
        <v>1.22694851988806E-2</v>
      </c>
      <c r="V43" s="64"/>
      <c r="W43" s="64"/>
      <c r="X43" s="65"/>
      <c r="Z43" s="270"/>
      <c r="AA43" s="61">
        <f t="shared" si="45"/>
        <v>2.75</v>
      </c>
      <c r="AB43" s="62"/>
      <c r="AC43" s="63"/>
      <c r="AD43" s="63"/>
      <c r="AE43" s="63"/>
      <c r="AF43" s="64"/>
      <c r="AG43" s="64"/>
      <c r="AH43" s="64"/>
      <c r="AI43" s="64"/>
      <c r="AJ43" s="64"/>
      <c r="AK43" s="64"/>
      <c r="AL43" s="64"/>
      <c r="AM43" s="64"/>
      <c r="AN43" s="64"/>
      <c r="AO43" s="64"/>
      <c r="AP43" s="64"/>
      <c r="AQ43" s="64"/>
      <c r="AR43" s="64"/>
      <c r="AS43" s="64"/>
      <c r="AT43" s="64"/>
      <c r="AU43" s="64"/>
      <c r="AV43" s="65"/>
    </row>
    <row r="44" spans="2:48">
      <c r="B44" s="270"/>
      <c r="C44" s="61">
        <f t="shared" si="44"/>
        <v>3.25</v>
      </c>
      <c r="D44" s="62"/>
      <c r="E44" s="63"/>
      <c r="F44" s="63"/>
      <c r="G44" s="63"/>
      <c r="H44" s="64"/>
      <c r="I44" s="64"/>
      <c r="J44" s="64"/>
      <c r="K44" s="64">
        <v>0.60422239944745404</v>
      </c>
      <c r="L44" s="64">
        <v>2.4291871246433998</v>
      </c>
      <c r="M44" s="64">
        <v>2.6619104948055199</v>
      </c>
      <c r="N44" s="64">
        <v>4.0152672562553899</v>
      </c>
      <c r="O44" s="64">
        <v>3.1897182849820598</v>
      </c>
      <c r="P44" s="64">
        <v>1.9317110097436001</v>
      </c>
      <c r="Q44" s="64">
        <v>0.81699253288919604</v>
      </c>
      <c r="R44" s="64">
        <v>0.29906110539796099</v>
      </c>
      <c r="S44" s="64">
        <v>0.120072001103572</v>
      </c>
      <c r="T44" s="64">
        <v>6.0222830903672003E-2</v>
      </c>
      <c r="U44" s="64">
        <v>3.5083512244803799E-2</v>
      </c>
      <c r="V44" s="64">
        <v>3.3813778049400299E-2</v>
      </c>
      <c r="W44" s="64"/>
      <c r="X44" s="65"/>
      <c r="Z44" s="270"/>
      <c r="AA44" s="61">
        <f t="shared" si="45"/>
        <v>3.25</v>
      </c>
      <c r="AB44" s="62"/>
      <c r="AC44" s="63"/>
      <c r="AD44" s="63"/>
      <c r="AE44" s="63"/>
      <c r="AF44" s="64"/>
      <c r="AG44" s="64"/>
      <c r="AH44" s="64"/>
      <c r="AI44" s="64"/>
      <c r="AJ44" s="64"/>
      <c r="AK44" s="64"/>
      <c r="AL44" s="64"/>
      <c r="AM44" s="64"/>
      <c r="AN44" s="64"/>
      <c r="AO44" s="64"/>
      <c r="AP44" s="64"/>
      <c r="AQ44" s="64"/>
      <c r="AR44" s="64"/>
      <c r="AS44" s="64"/>
      <c r="AT44" s="64"/>
      <c r="AU44" s="64"/>
      <c r="AV44" s="65"/>
    </row>
    <row r="45" spans="2:48">
      <c r="B45" s="270"/>
      <c r="C45" s="61">
        <f t="shared" si="44"/>
        <v>3.75</v>
      </c>
      <c r="D45" s="62"/>
      <c r="E45" s="63"/>
      <c r="F45" s="63"/>
      <c r="G45" s="63"/>
      <c r="H45" s="64"/>
      <c r="I45" s="64"/>
      <c r="J45" s="64"/>
      <c r="K45" s="64">
        <v>9.1255677987407899E-2</v>
      </c>
      <c r="L45" s="64">
        <v>1.0260388816680699</v>
      </c>
      <c r="M45" s="64">
        <v>1.5254677423360301</v>
      </c>
      <c r="N45" s="64">
        <v>2.9259294280594799</v>
      </c>
      <c r="O45" s="64">
        <v>3.0216536118247102</v>
      </c>
      <c r="P45" s="64">
        <v>2.0361042590715899</v>
      </c>
      <c r="Q45" s="64">
        <v>1.0163819643754</v>
      </c>
      <c r="R45" s="64">
        <v>0.37292508942707903</v>
      </c>
      <c r="S45" s="64">
        <v>0.18364010532483299</v>
      </c>
      <c r="T45" s="64">
        <v>7.4863102200859094E-2</v>
      </c>
      <c r="U45" s="64">
        <v>2.3345946243621001E-2</v>
      </c>
      <c r="V45" s="64">
        <v>3.1700818512061302E-2</v>
      </c>
      <c r="W45" s="64">
        <v>2.2232853725674701E-2</v>
      </c>
      <c r="X45" s="65"/>
      <c r="Z45" s="270"/>
      <c r="AA45" s="61">
        <f t="shared" si="45"/>
        <v>3.75</v>
      </c>
      <c r="AB45" s="62"/>
      <c r="AC45" s="63"/>
      <c r="AD45" s="63"/>
      <c r="AE45" s="63"/>
      <c r="AF45" s="64"/>
      <c r="AG45" s="64"/>
      <c r="AH45" s="64"/>
      <c r="AI45" s="64"/>
      <c r="AJ45" s="64"/>
      <c r="AK45" s="64"/>
      <c r="AL45" s="64"/>
      <c r="AM45" s="64"/>
      <c r="AN45" s="64"/>
      <c r="AO45" s="64"/>
      <c r="AP45" s="64"/>
      <c r="AQ45" s="64"/>
      <c r="AR45" s="64"/>
      <c r="AS45" s="64"/>
      <c r="AT45" s="64"/>
      <c r="AU45" s="64"/>
      <c r="AV45" s="65"/>
    </row>
    <row r="46" spans="2:48">
      <c r="B46" s="270"/>
      <c r="C46" s="61">
        <f t="shared" si="44"/>
        <v>4.25</v>
      </c>
      <c r="D46" s="62"/>
      <c r="E46" s="63"/>
      <c r="F46" s="63"/>
      <c r="G46" s="63"/>
      <c r="H46" s="64"/>
      <c r="I46" s="64"/>
      <c r="J46" s="64"/>
      <c r="K46" s="64">
        <v>1.5536698173142301E-2</v>
      </c>
      <c r="L46" s="64">
        <v>0.25989142111452801</v>
      </c>
      <c r="M46" s="64">
        <v>0.641372365906416</v>
      </c>
      <c r="N46" s="64">
        <v>1.5497542441019601</v>
      </c>
      <c r="O46" s="64">
        <v>2.14087108206482</v>
      </c>
      <c r="P46" s="64">
        <v>1.74293896447354</v>
      </c>
      <c r="Q46" s="64">
        <v>0.96049221074406199</v>
      </c>
      <c r="R46" s="64">
        <v>0.31971712753471798</v>
      </c>
      <c r="S46" s="64">
        <v>0.11384550933936401</v>
      </c>
      <c r="T46" s="64">
        <v>0.10358952070788</v>
      </c>
      <c r="U46" s="64">
        <v>1.44856060025933E-2</v>
      </c>
      <c r="V46" s="64">
        <v>1.32148208519785E-2</v>
      </c>
      <c r="W46" s="64"/>
      <c r="X46" s="65"/>
      <c r="Z46" s="270"/>
      <c r="AA46" s="61">
        <f t="shared" si="45"/>
        <v>4.25</v>
      </c>
      <c r="AB46" s="62"/>
      <c r="AC46" s="63"/>
      <c r="AD46" s="63"/>
      <c r="AE46" s="63"/>
      <c r="AF46" s="64"/>
      <c r="AG46" s="64"/>
      <c r="AH46" s="64"/>
      <c r="AI46" s="64"/>
      <c r="AJ46" s="64"/>
      <c r="AK46" s="64"/>
      <c r="AL46" s="64"/>
      <c r="AM46" s="64"/>
      <c r="AN46" s="64"/>
      <c r="AO46" s="64"/>
      <c r="AP46" s="64"/>
      <c r="AQ46" s="64"/>
      <c r="AR46" s="64"/>
      <c r="AS46" s="64"/>
      <c r="AT46" s="64"/>
      <c r="AU46" s="64"/>
      <c r="AV46" s="65"/>
    </row>
    <row r="47" spans="2:48">
      <c r="B47" s="270"/>
      <c r="C47" s="61">
        <f t="shared" si="44"/>
        <v>4.75</v>
      </c>
      <c r="D47" s="62"/>
      <c r="E47" s="63"/>
      <c r="F47" s="63"/>
      <c r="G47" s="63"/>
      <c r="H47" s="64"/>
      <c r="I47" s="64"/>
      <c r="J47" s="64"/>
      <c r="K47" s="64"/>
      <c r="L47" s="64">
        <v>6.6046171050673994E-2</v>
      </c>
      <c r="M47" s="64">
        <v>0.31576452606285899</v>
      </c>
      <c r="N47" s="64">
        <v>0.53205852794152098</v>
      </c>
      <c r="O47" s="64">
        <v>1.2751427378896401</v>
      </c>
      <c r="P47" s="64">
        <v>1.3952776089810599</v>
      </c>
      <c r="Q47" s="64">
        <v>1.05105979253897</v>
      </c>
      <c r="R47" s="64">
        <v>0.41903787189952701</v>
      </c>
      <c r="S47" s="64">
        <v>0.14630347268086299</v>
      </c>
      <c r="T47" s="64">
        <v>6.9307084982620504E-2</v>
      </c>
      <c r="U47" s="64">
        <v>5.2995362397709397E-2</v>
      </c>
      <c r="V47" s="64"/>
      <c r="W47" s="64"/>
      <c r="X47" s="65"/>
      <c r="Z47" s="270"/>
      <c r="AA47" s="61">
        <f t="shared" si="45"/>
        <v>4.75</v>
      </c>
      <c r="AB47" s="62"/>
      <c r="AC47" s="63"/>
      <c r="AD47" s="63"/>
      <c r="AE47" s="63"/>
      <c r="AF47" s="64"/>
      <c r="AG47" s="64"/>
      <c r="AH47" s="64"/>
      <c r="AI47" s="64"/>
      <c r="AJ47" s="64"/>
      <c r="AK47" s="64"/>
      <c r="AL47" s="64"/>
      <c r="AM47" s="64"/>
      <c r="AN47" s="64"/>
      <c r="AO47" s="64"/>
      <c r="AP47" s="64"/>
      <c r="AQ47" s="64"/>
      <c r="AR47" s="64"/>
      <c r="AS47" s="64"/>
      <c r="AT47" s="64"/>
      <c r="AU47" s="64"/>
      <c r="AV47" s="65"/>
    </row>
    <row r="48" spans="2:48">
      <c r="B48" s="270"/>
      <c r="C48" s="61">
        <f t="shared" si="44"/>
        <v>5.25</v>
      </c>
      <c r="D48" s="62"/>
      <c r="E48" s="63"/>
      <c r="F48" s="63"/>
      <c r="G48" s="63"/>
      <c r="H48" s="64"/>
      <c r="I48" s="64"/>
      <c r="J48" s="64"/>
      <c r="K48" s="64"/>
      <c r="L48" s="64"/>
      <c r="M48" s="64">
        <v>0.12965528495903</v>
      </c>
      <c r="N48" s="64">
        <v>0.144129744875058</v>
      </c>
      <c r="O48" s="64">
        <v>0.62014558339439996</v>
      </c>
      <c r="P48" s="64">
        <v>0.96318885430147405</v>
      </c>
      <c r="Q48" s="64">
        <v>0.89196686472040698</v>
      </c>
      <c r="R48" s="64">
        <v>0.50993360221517703</v>
      </c>
      <c r="S48" s="64">
        <v>0.16143562779474599</v>
      </c>
      <c r="T48" s="64">
        <v>5.8610425333356898E-2</v>
      </c>
      <c r="U48" s="64">
        <v>2.1740733627905E-2</v>
      </c>
      <c r="V48" s="64">
        <v>1.10281517681622E-2</v>
      </c>
      <c r="W48" s="64"/>
      <c r="X48" s="65"/>
      <c r="Z48" s="270"/>
      <c r="AA48" s="61">
        <f t="shared" si="45"/>
        <v>5.25</v>
      </c>
      <c r="AB48" s="62"/>
      <c r="AC48" s="63"/>
      <c r="AD48" s="63"/>
      <c r="AE48" s="63"/>
      <c r="AF48" s="64"/>
      <c r="AG48" s="64"/>
      <c r="AH48" s="64"/>
      <c r="AI48" s="64"/>
      <c r="AJ48" s="64"/>
      <c r="AK48" s="64"/>
      <c r="AL48" s="64"/>
      <c r="AM48" s="64"/>
      <c r="AN48" s="64"/>
      <c r="AO48" s="64"/>
      <c r="AP48" s="64"/>
      <c r="AQ48" s="64"/>
      <c r="AR48" s="64"/>
      <c r="AS48" s="64"/>
      <c r="AT48" s="64"/>
      <c r="AU48" s="64"/>
      <c r="AV48" s="65"/>
    </row>
    <row r="49" spans="2:48">
      <c r="B49" s="270"/>
      <c r="C49" s="61">
        <f t="shared" si="44"/>
        <v>5.75</v>
      </c>
      <c r="D49" s="62"/>
      <c r="E49" s="63"/>
      <c r="F49" s="63"/>
      <c r="G49" s="63"/>
      <c r="H49" s="64"/>
      <c r="I49" s="64"/>
      <c r="J49" s="64"/>
      <c r="K49" s="64"/>
      <c r="L49" s="64"/>
      <c r="M49" s="64">
        <v>2.2178517542832999E-2</v>
      </c>
      <c r="N49" s="64">
        <v>1.61931705178818E-2</v>
      </c>
      <c r="O49" s="64">
        <v>0.154571675294288</v>
      </c>
      <c r="P49" s="64">
        <v>0.56815621483523004</v>
      </c>
      <c r="Q49" s="64">
        <v>0.442351675033267</v>
      </c>
      <c r="R49" s="64">
        <v>0.40338859482992001</v>
      </c>
      <c r="S49" s="64">
        <v>0.16643448937418701</v>
      </c>
      <c r="T49" s="64">
        <v>1.28196889674896E-2</v>
      </c>
      <c r="U49" s="64"/>
      <c r="V49" s="64"/>
      <c r="W49" s="64"/>
      <c r="X49" s="65"/>
      <c r="Z49" s="270"/>
      <c r="AA49" s="61">
        <f t="shared" si="45"/>
        <v>5.75</v>
      </c>
      <c r="AB49" s="62"/>
      <c r="AC49" s="63"/>
      <c r="AD49" s="63"/>
      <c r="AE49" s="63"/>
      <c r="AF49" s="64"/>
      <c r="AG49" s="64"/>
      <c r="AH49" s="64"/>
      <c r="AI49" s="64"/>
      <c r="AJ49" s="64"/>
      <c r="AK49" s="64"/>
      <c r="AL49" s="64"/>
      <c r="AM49" s="64"/>
      <c r="AN49" s="64"/>
      <c r="AO49" s="64"/>
      <c r="AP49" s="64"/>
      <c r="AQ49" s="64"/>
      <c r="AR49" s="64"/>
      <c r="AS49" s="64"/>
      <c r="AT49" s="64"/>
      <c r="AU49" s="64"/>
      <c r="AV49" s="65"/>
    </row>
    <row r="50" spans="2:48">
      <c r="B50" s="270"/>
      <c r="C50" s="61">
        <f t="shared" si="44"/>
        <v>6.25</v>
      </c>
      <c r="D50" s="62"/>
      <c r="E50" s="63"/>
      <c r="F50" s="63"/>
      <c r="G50" s="63"/>
      <c r="H50" s="64"/>
      <c r="I50" s="64"/>
      <c r="J50" s="64"/>
      <c r="K50" s="64"/>
      <c r="L50" s="64"/>
      <c r="M50" s="64"/>
      <c r="N50" s="64"/>
      <c r="O50" s="64">
        <v>6.4522926633903799E-2</v>
      </c>
      <c r="P50" s="64">
        <v>0.29954351223095299</v>
      </c>
      <c r="Q50" s="64">
        <v>0.39148822956532497</v>
      </c>
      <c r="R50" s="64">
        <v>0.213900247456972</v>
      </c>
      <c r="S50" s="64">
        <v>0.125661198794457</v>
      </c>
      <c r="T50" s="64">
        <v>1.58355268507092E-2</v>
      </c>
      <c r="U50" s="64"/>
      <c r="V50" s="64"/>
      <c r="W50" s="64"/>
      <c r="X50" s="65"/>
      <c r="Z50" s="270"/>
      <c r="AA50" s="61">
        <f t="shared" si="45"/>
        <v>6.25</v>
      </c>
      <c r="AB50" s="62"/>
      <c r="AC50" s="63"/>
      <c r="AD50" s="63"/>
      <c r="AE50" s="63"/>
      <c r="AF50" s="64"/>
      <c r="AG50" s="64"/>
      <c r="AH50" s="64"/>
      <c r="AI50" s="64"/>
      <c r="AJ50" s="64"/>
      <c r="AK50" s="64"/>
      <c r="AL50" s="64"/>
      <c r="AM50" s="64"/>
      <c r="AN50" s="64"/>
      <c r="AO50" s="64"/>
      <c r="AP50" s="64"/>
      <c r="AQ50" s="64"/>
      <c r="AR50" s="64"/>
      <c r="AS50" s="64"/>
      <c r="AT50" s="64"/>
      <c r="AU50" s="64"/>
      <c r="AV50" s="65"/>
    </row>
    <row r="51" spans="2:48">
      <c r="B51" s="270"/>
      <c r="C51" s="61">
        <f t="shared" si="44"/>
        <v>6.75</v>
      </c>
      <c r="D51" s="62"/>
      <c r="E51" s="63"/>
      <c r="F51" s="63"/>
      <c r="G51" s="63"/>
      <c r="H51" s="64"/>
      <c r="I51" s="64"/>
      <c r="J51" s="64"/>
      <c r="K51" s="64"/>
      <c r="L51" s="64"/>
      <c r="M51" s="64"/>
      <c r="N51" s="64">
        <v>1.26526362075121E-2</v>
      </c>
      <c r="O51" s="64">
        <v>6.3934344590169501E-2</v>
      </c>
      <c r="P51" s="64">
        <v>4.2070858206628897E-2</v>
      </c>
      <c r="Q51" s="64">
        <v>0.23130035042017599</v>
      </c>
      <c r="R51" s="64">
        <v>0.219855986611423</v>
      </c>
      <c r="S51" s="64">
        <v>0.116908156822259</v>
      </c>
      <c r="T51" s="64"/>
      <c r="U51" s="64">
        <v>1.6776528122539099E-2</v>
      </c>
      <c r="V51" s="64">
        <v>1.8501851613786299E-2</v>
      </c>
      <c r="W51" s="64"/>
      <c r="X51" s="65"/>
      <c r="Z51" s="270"/>
      <c r="AA51" s="61">
        <f t="shared" si="45"/>
        <v>6.75</v>
      </c>
      <c r="AB51" s="62"/>
      <c r="AC51" s="63"/>
      <c r="AD51" s="63"/>
      <c r="AE51" s="63"/>
      <c r="AF51" s="64"/>
      <c r="AG51" s="64"/>
      <c r="AH51" s="64"/>
      <c r="AI51" s="64"/>
      <c r="AJ51" s="64"/>
      <c r="AK51" s="64"/>
      <c r="AL51" s="64"/>
      <c r="AM51" s="64"/>
      <c r="AN51" s="64"/>
      <c r="AO51" s="64"/>
      <c r="AP51" s="64"/>
      <c r="AQ51" s="64"/>
      <c r="AR51" s="64"/>
      <c r="AS51" s="64"/>
      <c r="AT51" s="64"/>
      <c r="AU51" s="64"/>
      <c r="AV51" s="65"/>
    </row>
    <row r="52" spans="2:48">
      <c r="B52" s="270"/>
      <c r="C52" s="61">
        <f t="shared" si="44"/>
        <v>7.25</v>
      </c>
      <c r="D52" s="62"/>
      <c r="E52" s="63"/>
      <c r="F52" s="63"/>
      <c r="G52" s="63"/>
      <c r="H52" s="64"/>
      <c r="I52" s="64"/>
      <c r="J52" s="64"/>
      <c r="K52" s="64"/>
      <c r="L52" s="64"/>
      <c r="M52" s="64"/>
      <c r="N52" s="64"/>
      <c r="O52" s="64"/>
      <c r="P52" s="64"/>
      <c r="Q52" s="64">
        <v>6.9055360311792796E-2</v>
      </c>
      <c r="R52" s="64">
        <v>3.3943278345269098E-2</v>
      </c>
      <c r="S52" s="64"/>
      <c r="T52" s="64">
        <v>1.9350805850281198E-2</v>
      </c>
      <c r="U52" s="64"/>
      <c r="V52" s="64"/>
      <c r="W52" s="64"/>
      <c r="X52" s="65"/>
      <c r="Z52" s="270"/>
      <c r="AA52" s="61">
        <f t="shared" si="45"/>
        <v>7.25</v>
      </c>
      <c r="AB52" s="62"/>
      <c r="AC52" s="63"/>
      <c r="AD52" s="63"/>
      <c r="AE52" s="63"/>
      <c r="AF52" s="64"/>
      <c r="AG52" s="64"/>
      <c r="AH52" s="64"/>
      <c r="AI52" s="64"/>
      <c r="AJ52" s="64"/>
      <c r="AK52" s="64"/>
      <c r="AL52" s="64"/>
      <c r="AM52" s="64"/>
      <c r="AN52" s="64"/>
      <c r="AO52" s="64"/>
      <c r="AP52" s="64"/>
      <c r="AQ52" s="64"/>
      <c r="AR52" s="64"/>
      <c r="AS52" s="64"/>
      <c r="AT52" s="64"/>
      <c r="AU52" s="64"/>
      <c r="AV52" s="65"/>
    </row>
    <row r="53" spans="2:48">
      <c r="B53" s="270"/>
      <c r="C53" s="61">
        <f t="shared" si="44"/>
        <v>7.75</v>
      </c>
      <c r="D53" s="62"/>
      <c r="E53" s="63"/>
      <c r="F53" s="63"/>
      <c r="G53" s="63"/>
      <c r="H53" s="64"/>
      <c r="I53" s="64"/>
      <c r="J53" s="64"/>
      <c r="K53" s="64"/>
      <c r="L53" s="64"/>
      <c r="M53" s="64"/>
      <c r="N53" s="64"/>
      <c r="O53" s="64">
        <v>1.6204066288523701E-2</v>
      </c>
      <c r="P53" s="64"/>
      <c r="Q53" s="64">
        <v>1.94950058879047E-2</v>
      </c>
      <c r="R53" s="64">
        <v>2.1474697772582301E-2</v>
      </c>
      <c r="S53" s="64"/>
      <c r="T53" s="64"/>
      <c r="U53" s="64"/>
      <c r="V53" s="64"/>
      <c r="W53" s="64"/>
      <c r="X53" s="65"/>
      <c r="Z53" s="270"/>
      <c r="AA53" s="61">
        <f t="shared" si="45"/>
        <v>7.75</v>
      </c>
      <c r="AB53" s="62"/>
      <c r="AC53" s="63"/>
      <c r="AD53" s="63"/>
      <c r="AE53" s="63"/>
      <c r="AF53" s="64"/>
      <c r="AG53" s="64"/>
      <c r="AH53" s="64"/>
      <c r="AI53" s="64"/>
      <c r="AJ53" s="64"/>
      <c r="AK53" s="64"/>
      <c r="AL53" s="64"/>
      <c r="AM53" s="64"/>
      <c r="AN53" s="64"/>
      <c r="AO53" s="64"/>
      <c r="AP53" s="64"/>
      <c r="AQ53" s="64"/>
      <c r="AR53" s="64"/>
      <c r="AS53" s="64"/>
      <c r="AT53" s="64"/>
      <c r="AU53" s="64"/>
      <c r="AV53" s="65"/>
    </row>
    <row r="54" spans="2:48">
      <c r="B54" s="270"/>
      <c r="C54" s="61">
        <f t="shared" si="44"/>
        <v>8.25</v>
      </c>
      <c r="D54" s="62"/>
      <c r="E54" s="63"/>
      <c r="F54" s="63"/>
      <c r="G54" s="63"/>
      <c r="H54" s="64"/>
      <c r="I54" s="64"/>
      <c r="J54" s="64"/>
      <c r="K54" s="64"/>
      <c r="L54" s="64"/>
      <c r="M54" s="64"/>
      <c r="N54" s="64"/>
      <c r="O54" s="64"/>
      <c r="P54" s="64">
        <v>2.18527757288722E-2</v>
      </c>
      <c r="Q54" s="64">
        <v>2.08146855917315E-2</v>
      </c>
      <c r="R54" s="64">
        <v>6.82740825833901E-2</v>
      </c>
      <c r="S54" s="64"/>
      <c r="T54" s="64"/>
      <c r="U54" s="64"/>
      <c r="V54" s="64"/>
      <c r="W54" s="64"/>
      <c r="X54" s="65"/>
      <c r="Z54" s="270"/>
      <c r="AA54" s="61">
        <f t="shared" si="45"/>
        <v>8.25</v>
      </c>
      <c r="AB54" s="62"/>
      <c r="AC54" s="63"/>
      <c r="AD54" s="63"/>
      <c r="AE54" s="63"/>
      <c r="AF54" s="64"/>
      <c r="AG54" s="64"/>
      <c r="AH54" s="64"/>
      <c r="AI54" s="64"/>
      <c r="AJ54" s="64"/>
      <c r="AK54" s="64"/>
      <c r="AL54" s="64"/>
      <c r="AM54" s="64"/>
      <c r="AN54" s="64"/>
      <c r="AO54" s="64"/>
      <c r="AP54" s="64"/>
      <c r="AQ54" s="64"/>
      <c r="AR54" s="64"/>
      <c r="AS54" s="64"/>
      <c r="AT54" s="64"/>
      <c r="AU54" s="64"/>
      <c r="AV54" s="65"/>
    </row>
    <row r="55" spans="2:48">
      <c r="B55" s="270"/>
      <c r="C55" s="61">
        <f t="shared" si="44"/>
        <v>8.75</v>
      </c>
      <c r="D55" s="62"/>
      <c r="E55" s="63"/>
      <c r="F55" s="63"/>
      <c r="G55" s="63"/>
      <c r="H55" s="64"/>
      <c r="I55" s="64"/>
      <c r="J55" s="64"/>
      <c r="K55" s="64"/>
      <c r="L55" s="64"/>
      <c r="M55" s="64"/>
      <c r="N55" s="64"/>
      <c r="O55" s="64"/>
      <c r="P55" s="64"/>
      <c r="Q55" s="64"/>
      <c r="R55" s="64">
        <v>2.5103150742113702E-2</v>
      </c>
      <c r="S55" s="64"/>
      <c r="T55" s="64"/>
      <c r="U55" s="64"/>
      <c r="V55" s="64"/>
      <c r="W55" s="64"/>
      <c r="X55" s="65"/>
      <c r="Z55" s="270"/>
      <c r="AA55" s="61">
        <f t="shared" si="45"/>
        <v>8.75</v>
      </c>
      <c r="AB55" s="62"/>
      <c r="AC55" s="63"/>
      <c r="AD55" s="63"/>
      <c r="AE55" s="63"/>
      <c r="AF55" s="64"/>
      <c r="AG55" s="64"/>
      <c r="AH55" s="64"/>
      <c r="AI55" s="64"/>
      <c r="AJ55" s="64"/>
      <c r="AK55" s="64"/>
      <c r="AL55" s="64"/>
      <c r="AM55" s="64"/>
      <c r="AN55" s="64"/>
      <c r="AO55" s="64"/>
      <c r="AP55" s="64"/>
      <c r="AQ55" s="64"/>
      <c r="AR55" s="64"/>
      <c r="AS55" s="64"/>
      <c r="AT55" s="64"/>
      <c r="AU55" s="64"/>
      <c r="AV55" s="65"/>
    </row>
    <row r="56" spans="2:48">
      <c r="B56" s="270"/>
      <c r="C56" s="61">
        <f t="shared" si="44"/>
        <v>9.25</v>
      </c>
      <c r="D56" s="62"/>
      <c r="E56" s="63"/>
      <c r="F56" s="63"/>
      <c r="G56" s="63"/>
      <c r="H56" s="64"/>
      <c r="I56" s="64"/>
      <c r="J56" s="64"/>
      <c r="K56" s="64"/>
      <c r="L56" s="64"/>
      <c r="M56" s="64"/>
      <c r="N56" s="64"/>
      <c r="O56" s="64"/>
      <c r="P56" s="64"/>
      <c r="Q56" s="64"/>
      <c r="R56" s="64"/>
      <c r="S56" s="64"/>
      <c r="T56" s="64"/>
      <c r="U56" s="64"/>
      <c r="V56" s="64"/>
      <c r="W56" s="64"/>
      <c r="X56" s="65"/>
      <c r="Z56" s="270"/>
      <c r="AA56" s="61">
        <f t="shared" si="45"/>
        <v>9.25</v>
      </c>
      <c r="AB56" s="62"/>
      <c r="AC56" s="63"/>
      <c r="AD56" s="63"/>
      <c r="AE56" s="63"/>
      <c r="AF56" s="64"/>
      <c r="AG56" s="64"/>
      <c r="AH56" s="64"/>
      <c r="AI56" s="64"/>
      <c r="AJ56" s="64"/>
      <c r="AK56" s="64"/>
      <c r="AL56" s="64"/>
      <c r="AM56" s="64"/>
      <c r="AN56" s="64"/>
      <c r="AO56" s="64"/>
      <c r="AP56" s="64"/>
      <c r="AQ56" s="64"/>
      <c r="AR56" s="64"/>
      <c r="AS56" s="64"/>
      <c r="AT56" s="64"/>
      <c r="AU56" s="64"/>
      <c r="AV56" s="65"/>
    </row>
    <row r="57" spans="2:48" ht="15" thickBot="1">
      <c r="B57" s="271"/>
      <c r="C57" s="66">
        <f t="shared" si="44"/>
        <v>9.75</v>
      </c>
      <c r="D57" s="67"/>
      <c r="E57" s="68"/>
      <c r="F57" s="68"/>
      <c r="G57" s="68"/>
      <c r="H57" s="69"/>
      <c r="I57" s="69"/>
      <c r="J57" s="69"/>
      <c r="K57" s="69"/>
      <c r="L57" s="69"/>
      <c r="M57" s="69"/>
      <c r="N57" s="69"/>
      <c r="O57" s="69"/>
      <c r="P57" s="69"/>
      <c r="Q57" s="69"/>
      <c r="R57" s="69"/>
      <c r="S57" s="69"/>
      <c r="T57" s="69"/>
      <c r="U57" s="69"/>
      <c r="V57" s="69"/>
      <c r="W57" s="69"/>
      <c r="X57" s="70"/>
      <c r="Z57" s="271"/>
      <c r="AA57" s="66">
        <f t="shared" si="45"/>
        <v>9.75</v>
      </c>
      <c r="AB57" s="67"/>
      <c r="AC57" s="68"/>
      <c r="AD57" s="68"/>
      <c r="AE57" s="68"/>
      <c r="AF57" s="69"/>
      <c r="AG57" s="69"/>
      <c r="AH57" s="69"/>
      <c r="AI57" s="69"/>
      <c r="AJ57" s="69"/>
      <c r="AK57" s="69"/>
      <c r="AL57" s="69"/>
      <c r="AM57" s="69"/>
      <c r="AN57" s="69"/>
      <c r="AO57" s="69"/>
      <c r="AP57" s="69"/>
      <c r="AQ57" s="69"/>
      <c r="AR57" s="69"/>
      <c r="AS57" s="69"/>
      <c r="AT57" s="69"/>
      <c r="AU57" s="69"/>
      <c r="AV57" s="70"/>
    </row>
    <row r="58" spans="2:48" ht="15" thickBot="1">
      <c r="D58" s="72">
        <f>D37*1.16</f>
        <v>0.57999999999999996</v>
      </c>
      <c r="E58" s="72">
        <f t="shared" ref="E58:X58" si="46">E37*1.16</f>
        <v>1.7399999999999998</v>
      </c>
      <c r="F58" s="72">
        <f t="shared" si="46"/>
        <v>2.9</v>
      </c>
      <c r="G58" s="72">
        <f t="shared" si="46"/>
        <v>4.0599999999999996</v>
      </c>
      <c r="H58" s="72">
        <f t="shared" si="46"/>
        <v>5.22</v>
      </c>
      <c r="I58" s="72">
        <f t="shared" si="46"/>
        <v>6.38</v>
      </c>
      <c r="J58" s="72">
        <f t="shared" si="46"/>
        <v>7.5399999999999991</v>
      </c>
      <c r="K58" s="72">
        <f t="shared" si="46"/>
        <v>8.6999999999999993</v>
      </c>
      <c r="L58" s="72">
        <f t="shared" si="46"/>
        <v>9.86</v>
      </c>
      <c r="M58" s="72">
        <f t="shared" si="46"/>
        <v>11.02</v>
      </c>
      <c r="N58" s="72">
        <f t="shared" si="46"/>
        <v>12.18</v>
      </c>
      <c r="O58" s="72">
        <f t="shared" si="46"/>
        <v>13.34</v>
      </c>
      <c r="P58" s="72">
        <f t="shared" si="46"/>
        <v>14.499999999999998</v>
      </c>
      <c r="Q58" s="72">
        <f t="shared" si="46"/>
        <v>15.659999999999998</v>
      </c>
      <c r="R58" s="72">
        <f t="shared" si="46"/>
        <v>16.82</v>
      </c>
      <c r="S58" s="72">
        <f t="shared" si="46"/>
        <v>17.98</v>
      </c>
      <c r="T58" s="72">
        <f t="shared" si="46"/>
        <v>19.139999999999997</v>
      </c>
      <c r="U58" s="72">
        <f t="shared" si="46"/>
        <v>20.299999999999997</v>
      </c>
      <c r="V58" s="72">
        <f t="shared" si="46"/>
        <v>21.459999999999997</v>
      </c>
      <c r="W58" s="72">
        <f t="shared" si="46"/>
        <v>22.619999999999997</v>
      </c>
      <c r="X58" s="72">
        <f t="shared" si="46"/>
        <v>23.779999999999998</v>
      </c>
      <c r="Z58" s="71"/>
      <c r="AA58" s="30"/>
      <c r="AB58" s="72">
        <f>AB37*1.16</f>
        <v>0.57999999999999996</v>
      </c>
      <c r="AC58" s="72">
        <f t="shared" ref="AC58:AV58" si="47">AC37*1.16</f>
        <v>1.7399999999999998</v>
      </c>
      <c r="AD58" s="72">
        <f t="shared" si="47"/>
        <v>2.9</v>
      </c>
      <c r="AE58" s="72">
        <f t="shared" si="47"/>
        <v>4.0599999999999996</v>
      </c>
      <c r="AF58" s="72">
        <f t="shared" si="47"/>
        <v>5.22</v>
      </c>
      <c r="AG58" s="72">
        <f t="shared" si="47"/>
        <v>6.38</v>
      </c>
      <c r="AH58" s="72">
        <f t="shared" si="47"/>
        <v>7.5399999999999991</v>
      </c>
      <c r="AI58" s="72">
        <f t="shared" si="47"/>
        <v>8.6999999999999993</v>
      </c>
      <c r="AJ58" s="72">
        <f t="shared" si="47"/>
        <v>9.86</v>
      </c>
      <c r="AK58" s="72">
        <f t="shared" si="47"/>
        <v>11.02</v>
      </c>
      <c r="AL58" s="72">
        <f t="shared" si="47"/>
        <v>12.18</v>
      </c>
      <c r="AM58" s="72">
        <f t="shared" si="47"/>
        <v>13.34</v>
      </c>
      <c r="AN58" s="72">
        <f t="shared" si="47"/>
        <v>14.499999999999998</v>
      </c>
      <c r="AO58" s="72">
        <f t="shared" si="47"/>
        <v>15.659999999999998</v>
      </c>
      <c r="AP58" s="72">
        <f t="shared" si="47"/>
        <v>16.82</v>
      </c>
      <c r="AQ58" s="72">
        <f t="shared" si="47"/>
        <v>17.98</v>
      </c>
      <c r="AR58" s="72">
        <f t="shared" si="47"/>
        <v>19.139999999999997</v>
      </c>
      <c r="AS58" s="72">
        <f t="shared" si="47"/>
        <v>20.299999999999997</v>
      </c>
      <c r="AT58" s="72">
        <f t="shared" si="47"/>
        <v>21.459999999999997</v>
      </c>
      <c r="AU58" s="72">
        <f t="shared" si="47"/>
        <v>22.619999999999997</v>
      </c>
      <c r="AV58" s="72">
        <f t="shared" si="47"/>
        <v>23.779999999999998</v>
      </c>
    </row>
    <row r="59" spans="2:48" ht="15" thickBot="1">
      <c r="D59" s="272" t="s">
        <v>154</v>
      </c>
      <c r="E59" s="273"/>
      <c r="F59" s="273"/>
      <c r="G59" s="273"/>
      <c r="H59" s="273"/>
      <c r="I59" s="273"/>
      <c r="J59" s="273"/>
      <c r="K59" s="273"/>
      <c r="L59" s="273"/>
      <c r="M59" s="273"/>
      <c r="N59" s="273"/>
      <c r="O59" s="273"/>
      <c r="P59" s="273"/>
      <c r="Q59" s="273"/>
      <c r="R59" s="273"/>
      <c r="S59" s="273"/>
      <c r="T59" s="273"/>
      <c r="U59" s="273"/>
      <c r="V59" s="273"/>
      <c r="W59" s="273"/>
      <c r="X59" s="274"/>
      <c r="Z59" s="71"/>
      <c r="AA59" s="30"/>
      <c r="AB59" s="272" t="s">
        <v>154</v>
      </c>
      <c r="AC59" s="273"/>
      <c r="AD59" s="273"/>
      <c r="AE59" s="273"/>
      <c r="AF59" s="273"/>
      <c r="AG59" s="273"/>
      <c r="AH59" s="273"/>
      <c r="AI59" s="273"/>
      <c r="AJ59" s="273"/>
      <c r="AK59" s="273"/>
      <c r="AL59" s="273"/>
      <c r="AM59" s="273"/>
      <c r="AN59" s="273"/>
      <c r="AO59" s="273"/>
      <c r="AP59" s="273"/>
      <c r="AQ59" s="273"/>
      <c r="AR59" s="273"/>
      <c r="AS59" s="273"/>
      <c r="AT59" s="273"/>
      <c r="AU59" s="273"/>
      <c r="AV59" s="274"/>
    </row>
  </sheetData>
  <mergeCells count="18">
    <mergeCell ref="AB59:AV59"/>
    <mergeCell ref="B10:C11"/>
    <mergeCell ref="D10:X10"/>
    <mergeCell ref="B12:B31"/>
    <mergeCell ref="D33:X33"/>
    <mergeCell ref="B36:C37"/>
    <mergeCell ref="D36:X36"/>
    <mergeCell ref="AB10:AV10"/>
    <mergeCell ref="Z12:Z31"/>
    <mergeCell ref="AB33:AV33"/>
    <mergeCell ref="Z36:AA37"/>
    <mergeCell ref="AB36:AV36"/>
    <mergeCell ref="B2:X2"/>
    <mergeCell ref="B3:X3"/>
    <mergeCell ref="B38:B57"/>
    <mergeCell ref="D59:X59"/>
    <mergeCell ref="Z10:AA11"/>
    <mergeCell ref="Z38:Z57"/>
  </mergeCells>
  <conditionalFormatting sqref="D12:W31">
    <cfRule type="colorScale" priority="5">
      <colorScale>
        <cfvo type="min"/>
        <cfvo type="percentile" val="50"/>
        <cfvo type="max"/>
        <color rgb="FF63BE7B"/>
        <color rgb="FFFFEB84"/>
        <color rgb="FFF8696B"/>
      </colorScale>
    </cfRule>
  </conditionalFormatting>
  <conditionalFormatting sqref="D38:W57">
    <cfRule type="colorScale" priority="4">
      <colorScale>
        <cfvo type="min"/>
        <cfvo type="percentile" val="50"/>
        <cfvo type="max"/>
        <color rgb="FF63BE7B"/>
        <color rgb="FFFFEB84"/>
        <color rgb="FFF8696B"/>
      </colorScale>
    </cfRule>
  </conditionalFormatting>
  <conditionalFormatting sqref="AB12:AU31">
    <cfRule type="colorScale" priority="2">
      <colorScale>
        <cfvo type="min"/>
        <cfvo type="percentile" val="50"/>
        <cfvo type="max"/>
        <color rgb="FF63BE7B"/>
        <color rgb="FFFFEB84"/>
        <color rgb="FFF8696B"/>
      </colorScale>
    </cfRule>
  </conditionalFormatting>
  <conditionalFormatting sqref="AB38:AU57">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9" tint="0.39997558519241921"/>
  </sheetPr>
  <dimension ref="A1:C66"/>
  <sheetViews>
    <sheetView topLeftCell="A49" zoomScale="150" zoomScaleNormal="150" zoomScalePageLayoutView="150" workbookViewId="0">
      <selection activeCell="B63" sqref="B63"/>
    </sheetView>
  </sheetViews>
  <sheetFormatPr baseColWidth="10" defaultColWidth="8.6640625" defaultRowHeight="14" x14ac:dyDescent="0"/>
  <cols>
    <col min="1" max="1" width="5.33203125" customWidth="1"/>
    <col min="2" max="2" width="28.5" customWidth="1"/>
    <col min="3" max="3" width="119.6640625" customWidth="1"/>
  </cols>
  <sheetData>
    <row r="1" spans="1:3">
      <c r="A1" s="280" t="s">
        <v>14</v>
      </c>
      <c r="B1" s="280"/>
      <c r="C1" s="280"/>
    </row>
    <row r="2" spans="1:3">
      <c r="A2" s="280"/>
      <c r="B2" s="280"/>
      <c r="C2" s="280"/>
    </row>
    <row r="4" spans="1:3" ht="18">
      <c r="A4" s="281" t="s">
        <v>47</v>
      </c>
      <c r="B4" s="281"/>
      <c r="C4" s="281"/>
    </row>
    <row r="5" spans="1:3" s="89" customFormat="1" ht="18">
      <c r="A5" s="279" t="s">
        <v>109</v>
      </c>
      <c r="B5" s="279"/>
      <c r="C5" s="279"/>
    </row>
    <row r="6" spans="1:3" s="89" customFormat="1" ht="28">
      <c r="B6" s="92" t="s">
        <v>110</v>
      </c>
      <c r="C6" s="93" t="s">
        <v>111</v>
      </c>
    </row>
    <row r="7" spans="1:3" s="89" customFormat="1" ht="42">
      <c r="B7" s="92" t="s">
        <v>25</v>
      </c>
      <c r="C7" s="93" t="s">
        <v>112</v>
      </c>
    </row>
    <row r="8" spans="1:3" s="89" customFormat="1" ht="28">
      <c r="B8" s="92" t="s">
        <v>26</v>
      </c>
      <c r="C8" s="93" t="s">
        <v>113</v>
      </c>
    </row>
    <row r="9" spans="1:3" s="89" customFormat="1" ht="56">
      <c r="B9" s="92" t="s">
        <v>100</v>
      </c>
      <c r="C9" s="93" t="s">
        <v>114</v>
      </c>
    </row>
    <row r="10" spans="1:3" s="89" customFormat="1" ht="28">
      <c r="B10" s="92" t="s">
        <v>115</v>
      </c>
      <c r="C10" s="93" t="s">
        <v>116</v>
      </c>
    </row>
    <row r="11" spans="1:3" s="89" customFormat="1" ht="28">
      <c r="B11" s="92" t="s">
        <v>117</v>
      </c>
      <c r="C11" s="93" t="s">
        <v>118</v>
      </c>
    </row>
    <row r="12" spans="1:3" s="89" customFormat="1" ht="42">
      <c r="B12" s="92" t="s">
        <v>119</v>
      </c>
      <c r="C12" s="93" t="s">
        <v>120</v>
      </c>
    </row>
    <row r="13" spans="1:3" s="89" customFormat="1" ht="28">
      <c r="B13" s="92" t="s">
        <v>121</v>
      </c>
      <c r="C13" s="93" t="s">
        <v>122</v>
      </c>
    </row>
    <row r="14" spans="1:3" s="89" customFormat="1">
      <c r="B14" s="92" t="s">
        <v>123</v>
      </c>
      <c r="C14" s="93"/>
    </row>
    <row r="15" spans="1:3" s="89" customFormat="1" ht="28">
      <c r="A15" s="96"/>
      <c r="B15" s="96"/>
      <c r="C15" s="96"/>
    </row>
    <row r="16" spans="1:3" s="89" customFormat="1" ht="18">
      <c r="A16" s="279" t="s">
        <v>226</v>
      </c>
      <c r="B16" s="279"/>
      <c r="C16" s="279"/>
    </row>
    <row r="17" spans="1:3" s="89" customFormat="1" ht="28">
      <c r="B17" s="92" t="s">
        <v>129</v>
      </c>
      <c r="C17" s="93" t="s">
        <v>130</v>
      </c>
    </row>
    <row r="18" spans="1:3" s="89" customFormat="1" ht="28">
      <c r="B18" s="92" t="s">
        <v>131</v>
      </c>
      <c r="C18" s="93" t="s">
        <v>132</v>
      </c>
    </row>
    <row r="19" spans="1:3" s="89" customFormat="1" ht="28">
      <c r="B19" s="92" t="s">
        <v>133</v>
      </c>
      <c r="C19" s="93" t="s">
        <v>134</v>
      </c>
    </row>
    <row r="20" spans="1:3" s="89" customFormat="1" ht="28">
      <c r="B20" s="92" t="s">
        <v>135</v>
      </c>
      <c r="C20" s="93" t="s">
        <v>136</v>
      </c>
    </row>
    <row r="21" spans="1:3" s="89" customFormat="1" ht="28">
      <c r="B21" s="92" t="s">
        <v>137</v>
      </c>
      <c r="C21" s="93" t="s">
        <v>138</v>
      </c>
    </row>
    <row r="22" spans="1:3" s="89" customFormat="1" ht="28">
      <c r="B22" s="92" t="s">
        <v>139</v>
      </c>
      <c r="C22" s="93" t="s">
        <v>140</v>
      </c>
    </row>
    <row r="23" spans="1:3" s="89" customFormat="1">
      <c r="B23" s="92" t="s">
        <v>123</v>
      </c>
      <c r="C23" s="93"/>
    </row>
    <row r="24" spans="1:3" s="89" customFormat="1">
      <c r="B24" s="29"/>
      <c r="C24" s="30"/>
    </row>
    <row r="25" spans="1:3" s="3" customFormat="1" ht="18">
      <c r="A25" s="281" t="s">
        <v>59</v>
      </c>
      <c r="B25" s="281"/>
      <c r="C25" s="281"/>
    </row>
    <row r="26" spans="1:3" s="3" customFormat="1" ht="70">
      <c r="B26" s="32" t="s">
        <v>60</v>
      </c>
      <c r="C26" s="4" t="s">
        <v>227</v>
      </c>
    </row>
    <row r="27" spans="1:3" s="3" customFormat="1" ht="84">
      <c r="B27" s="32" t="s">
        <v>61</v>
      </c>
      <c r="C27" s="4" t="s">
        <v>101</v>
      </c>
    </row>
    <row r="28" spans="1:3" s="3" customFormat="1" ht="28">
      <c r="B28" s="37" t="s">
        <v>62</v>
      </c>
      <c r="C28" s="4" t="s">
        <v>63</v>
      </c>
    </row>
    <row r="29" spans="1:3" s="3" customFormat="1">
      <c r="B29" s="29"/>
      <c r="C29" s="30"/>
    </row>
    <row r="30" spans="1:3" ht="18">
      <c r="A30" s="281" t="s">
        <v>67</v>
      </c>
      <c r="B30" s="281"/>
      <c r="C30" s="281"/>
    </row>
    <row r="31" spans="1:3" ht="42">
      <c r="A31" s="3"/>
      <c r="B31" s="32" t="s">
        <v>68</v>
      </c>
      <c r="C31" s="4" t="s">
        <v>73</v>
      </c>
    </row>
    <row r="32" spans="1:3" ht="42">
      <c r="A32" s="3"/>
      <c r="B32" s="32" t="s">
        <v>69</v>
      </c>
      <c r="C32" s="4" t="s">
        <v>74</v>
      </c>
    </row>
    <row r="33" spans="1:3" s="3" customFormat="1">
      <c r="B33" s="29"/>
      <c r="C33" s="30"/>
    </row>
    <row r="34" spans="1:3" s="3" customFormat="1" ht="18">
      <c r="A34" s="279" t="s">
        <v>109</v>
      </c>
      <c r="B34" s="279"/>
      <c r="C34" s="279"/>
    </row>
    <row r="35" spans="1:3" s="3" customFormat="1" ht="28">
      <c r="B35" s="2" t="s">
        <v>110</v>
      </c>
      <c r="C35" s="4" t="s">
        <v>111</v>
      </c>
    </row>
    <row r="36" spans="1:3" s="3" customFormat="1" ht="42">
      <c r="B36" s="2" t="s">
        <v>25</v>
      </c>
      <c r="C36" s="4" t="s">
        <v>112</v>
      </c>
    </row>
    <row r="37" spans="1:3" s="3" customFormat="1" ht="28">
      <c r="B37" s="2" t="s">
        <v>26</v>
      </c>
      <c r="C37" s="4" t="s">
        <v>113</v>
      </c>
    </row>
    <row r="38" spans="1:3" s="3" customFormat="1" ht="56">
      <c r="B38" s="2" t="s">
        <v>100</v>
      </c>
      <c r="C38" s="4" t="s">
        <v>114</v>
      </c>
    </row>
    <row r="39" spans="1:3" s="3" customFormat="1" ht="28">
      <c r="B39" s="2" t="s">
        <v>115</v>
      </c>
      <c r="C39" s="4" t="s">
        <v>116</v>
      </c>
    </row>
    <row r="40" spans="1:3" s="3" customFormat="1" ht="28">
      <c r="B40" s="2" t="s">
        <v>117</v>
      </c>
      <c r="C40" s="4" t="s">
        <v>118</v>
      </c>
    </row>
    <row r="41" spans="1:3" s="3" customFormat="1" ht="42">
      <c r="B41" s="2" t="s">
        <v>119</v>
      </c>
      <c r="C41" s="4" t="s">
        <v>120</v>
      </c>
    </row>
    <row r="42" spans="1:3" s="3" customFormat="1" ht="28">
      <c r="B42" s="2" t="s">
        <v>121</v>
      </c>
      <c r="C42" s="4" t="s">
        <v>122</v>
      </c>
    </row>
    <row r="43" spans="1:3" s="3" customFormat="1">
      <c r="B43" s="2" t="s">
        <v>123</v>
      </c>
      <c r="C43" s="4"/>
    </row>
    <row r="44" spans="1:3" s="3" customFormat="1">
      <c r="B44" s="30"/>
      <c r="C44" s="46"/>
    </row>
    <row r="45" spans="1:3" s="3" customFormat="1" ht="18">
      <c r="A45" s="279" t="s">
        <v>141</v>
      </c>
      <c r="B45" s="279"/>
      <c r="C45" s="279"/>
    </row>
    <row r="46" spans="1:3" s="3" customFormat="1" ht="28">
      <c r="B46" s="2" t="s">
        <v>129</v>
      </c>
      <c r="C46" s="4" t="s">
        <v>130</v>
      </c>
    </row>
    <row r="47" spans="1:3" s="3" customFormat="1" ht="28">
      <c r="B47" s="2" t="s">
        <v>131</v>
      </c>
      <c r="C47" s="4" t="s">
        <v>132</v>
      </c>
    </row>
    <row r="48" spans="1:3" s="3" customFormat="1" ht="28">
      <c r="B48" s="2" t="s">
        <v>133</v>
      </c>
      <c r="C48" s="4" t="s">
        <v>134</v>
      </c>
    </row>
    <row r="49" spans="1:3" ht="28">
      <c r="A49" s="3"/>
      <c r="B49" s="2" t="s">
        <v>135</v>
      </c>
      <c r="C49" s="4" t="s">
        <v>136</v>
      </c>
    </row>
    <row r="50" spans="1:3" s="3" customFormat="1" ht="28">
      <c r="B50" s="2" t="s">
        <v>137</v>
      </c>
      <c r="C50" s="4" t="s">
        <v>138</v>
      </c>
    </row>
    <row r="51" spans="1:3" s="3" customFormat="1" ht="28">
      <c r="B51" s="2" t="s">
        <v>139</v>
      </c>
      <c r="C51" s="4" t="s">
        <v>140</v>
      </c>
    </row>
    <row r="52" spans="1:3" s="3" customFormat="1">
      <c r="B52" s="2" t="s">
        <v>123</v>
      </c>
      <c r="C52" s="4"/>
    </row>
    <row r="53" spans="1:3" s="3" customFormat="1" ht="28">
      <c r="A53" s="42"/>
      <c r="B53" s="42"/>
      <c r="C53" s="42"/>
    </row>
    <row r="54" spans="1:3" s="3" customFormat="1" ht="18">
      <c r="B54" s="29"/>
      <c r="C54" s="33"/>
    </row>
    <row r="55" spans="1:3" s="3" customFormat="1" ht="18">
      <c r="A55" s="33" t="s">
        <v>30</v>
      </c>
      <c r="B55" s="33"/>
      <c r="C55" s="43"/>
    </row>
    <row r="56" spans="1:3" s="3" customFormat="1">
      <c r="B56" s="31" t="s">
        <v>29</v>
      </c>
      <c r="C56" s="28" t="s">
        <v>28</v>
      </c>
    </row>
    <row r="57" spans="1:3" s="3" customFormat="1">
      <c r="B57" s="31">
        <v>1</v>
      </c>
      <c r="C57" s="3" t="s">
        <v>32</v>
      </c>
    </row>
    <row r="58" spans="1:3" ht="42">
      <c r="B58" s="31">
        <v>2</v>
      </c>
      <c r="C58" s="4" t="s">
        <v>31</v>
      </c>
    </row>
    <row r="59" spans="1:3" ht="28">
      <c r="A59" s="3"/>
      <c r="B59" s="31">
        <v>3</v>
      </c>
      <c r="C59" s="4" t="s">
        <v>33</v>
      </c>
    </row>
    <row r="60" spans="1:3" ht="28">
      <c r="A60" s="3"/>
      <c r="B60" s="31">
        <v>4</v>
      </c>
      <c r="C60" s="4" t="s">
        <v>34</v>
      </c>
    </row>
    <row r="61" spans="1:3" ht="28">
      <c r="A61" s="3"/>
      <c r="B61" s="31">
        <v>5</v>
      </c>
      <c r="C61" s="4" t="s">
        <v>35</v>
      </c>
    </row>
    <row r="62" spans="1:3" ht="42">
      <c r="A62" s="3"/>
      <c r="B62" s="31">
        <v>6</v>
      </c>
      <c r="C62" s="4" t="s">
        <v>36</v>
      </c>
    </row>
    <row r="63" spans="1:3" ht="42">
      <c r="A63" s="3"/>
      <c r="B63" s="31">
        <v>7</v>
      </c>
      <c r="C63" s="4" t="s">
        <v>37</v>
      </c>
    </row>
    <row r="64" spans="1:3" ht="42">
      <c r="A64" s="3"/>
      <c r="B64" s="31">
        <v>8</v>
      </c>
      <c r="C64" s="4" t="s">
        <v>38</v>
      </c>
    </row>
    <row r="65" spans="1:3" ht="28">
      <c r="A65" s="3"/>
      <c r="B65" s="31">
        <v>9</v>
      </c>
      <c r="C65" s="4" t="s">
        <v>39</v>
      </c>
    </row>
    <row r="66" spans="1:3">
      <c r="A66" s="3"/>
      <c r="B66" s="3"/>
    </row>
  </sheetData>
  <mergeCells count="8">
    <mergeCell ref="A34:C34"/>
    <mergeCell ref="A45:C45"/>
    <mergeCell ref="A1:C2"/>
    <mergeCell ref="A25:C25"/>
    <mergeCell ref="A30:C30"/>
    <mergeCell ref="A4:C4"/>
    <mergeCell ref="A5:C5"/>
    <mergeCell ref="A16:C16"/>
  </mergeCells>
  <hyperlinks>
    <hyperlink ref="C56" r:id="rId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D10"/>
  <sheetViews>
    <sheetView workbookViewId="0">
      <selection activeCell="B7" sqref="B7"/>
    </sheetView>
  </sheetViews>
  <sheetFormatPr baseColWidth="10" defaultColWidth="11.5" defaultRowHeight="14" x14ac:dyDescent="0"/>
  <cols>
    <col min="2" max="2" width="66.1640625" customWidth="1"/>
    <col min="3" max="3" width="27.6640625" customWidth="1"/>
  </cols>
  <sheetData>
    <row r="1" spans="1:4" s="3" customFormat="1" ht="15" thickBot="1">
      <c r="A1" s="13" t="s">
        <v>12</v>
      </c>
      <c r="B1" s="13" t="s">
        <v>42</v>
      </c>
      <c r="C1" s="13" t="s">
        <v>13</v>
      </c>
      <c r="D1" s="12"/>
    </row>
    <row r="2" spans="1:4">
      <c r="A2" s="6" t="s">
        <v>0</v>
      </c>
      <c r="B2" s="7" t="s">
        <v>40</v>
      </c>
      <c r="C2" s="14" t="s">
        <v>6</v>
      </c>
      <c r="D2" s="12"/>
    </row>
    <row r="3" spans="1:4">
      <c r="A3" s="8" t="s">
        <v>1</v>
      </c>
      <c r="B3" s="97">
        <v>2.1</v>
      </c>
      <c r="C3" s="15" t="s">
        <v>7</v>
      </c>
      <c r="D3" s="12"/>
    </row>
    <row r="4" spans="1:4" ht="132" customHeight="1">
      <c r="A4" s="9" t="s">
        <v>2</v>
      </c>
      <c r="B4" s="5" t="s">
        <v>43</v>
      </c>
      <c r="C4" s="16" t="s">
        <v>10</v>
      </c>
      <c r="D4" s="12"/>
    </row>
    <row r="5" spans="1:4" ht="28">
      <c r="A5" s="8" t="s">
        <v>3</v>
      </c>
      <c r="B5" s="89" t="str">
        <f>"https://mhkdr.openei.org/models/LCOE%20Content%20Model%20v"&amp;B3&amp;".xlsx"</f>
        <v>https://mhkdr.openei.org/models/LCOE%20Content%20Model%20v2.1.xlsx</v>
      </c>
      <c r="C5" s="15" t="s">
        <v>5</v>
      </c>
      <c r="D5" s="12"/>
    </row>
    <row r="6" spans="1:4" ht="28">
      <c r="A6" s="8" t="s">
        <v>4</v>
      </c>
      <c r="B6" s="4" t="s">
        <v>228</v>
      </c>
      <c r="C6" s="15" t="s">
        <v>8</v>
      </c>
      <c r="D6" s="12"/>
    </row>
    <row r="7" spans="1:4" s="3" customFormat="1">
      <c r="A7" s="18" t="s">
        <v>15</v>
      </c>
      <c r="B7" s="19" t="s">
        <v>24</v>
      </c>
      <c r="C7" s="20" t="s">
        <v>16</v>
      </c>
      <c r="D7" s="12"/>
    </row>
    <row r="8" spans="1:4" ht="29" thickBot="1">
      <c r="A8" s="10" t="s">
        <v>9</v>
      </c>
      <c r="B8" s="11" t="s">
        <v>23</v>
      </c>
      <c r="C8" s="17" t="s">
        <v>11</v>
      </c>
      <c r="D8" s="12"/>
    </row>
    <row r="9" spans="1:4">
      <c r="A9" s="12"/>
      <c r="B9" s="12"/>
      <c r="C9" s="12"/>
      <c r="D9" s="12"/>
    </row>
    <row r="10" spans="1:4">
      <c r="A10" s="12"/>
      <c r="B10" s="12"/>
      <c r="C10" s="12"/>
      <c r="D10" s="12"/>
    </row>
  </sheetData>
  <sheetProtection password="C46C" sheet="1" objects="1" scenario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Metadata</vt:lpstr>
      <vt:lpstr>Characteristics</vt:lpstr>
      <vt:lpstr>Data</vt:lpstr>
      <vt:lpstr>CEC Resource and Power</vt:lpstr>
      <vt:lpstr>WEC Resource and Power</vt:lpstr>
      <vt:lpstr>Field Values</vt:lpstr>
      <vt:lpstr>About</vt:lpstr>
    </vt:vector>
  </TitlesOfParts>
  <Company>NREL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Driscoll</dc:creator>
  <cp:lastModifiedBy>monty</cp:lastModifiedBy>
  <dcterms:created xsi:type="dcterms:W3CDTF">2015-05-28T14:50:57Z</dcterms:created>
  <dcterms:modified xsi:type="dcterms:W3CDTF">2016-10-28T20:37:17Z</dcterms:modified>
</cp:coreProperties>
</file>